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4\a-034_勞工事務局\2025\Report\To client\V5_20260120\"/>
    </mc:Choice>
  </mc:AlternateContent>
  <xr:revisionPtr revIDLastSave="0" documentId="13_ncr:1_{EABECAD2-BD00-416C-A993-F002425A10C7}" xr6:coauthVersionLast="47" xr6:coauthVersionMax="47" xr10:uidLastSave="{00000000-0000-0000-0000-000000000000}"/>
  <bookViews>
    <workbookView xWindow="28680" yWindow="-120" windowWidth="29040" windowHeight="16440" tabRatio="848" activeTab="2" xr2:uid="{00000000-000D-0000-FFFF-FFFF00000000}"/>
  </bookViews>
  <sheets>
    <sheet name="收入支出表" sheetId="19" r:id="rId1"/>
    <sheet name="資產負債表" sheetId="20" r:id="rId2"/>
    <sheet name="固定資產折舊表" sheetId="22" r:id="rId3"/>
    <sheet name="人員資助結算" sheetId="4" state="hidden" r:id="rId4"/>
    <sheet name="經常、行政及活動資助結算" sheetId="5" state="hidden" r:id="rId5"/>
    <sheet name="結算總表" sheetId="13" state="hidden" r:id="rId6"/>
    <sheet name="Sample Data_2016" sheetId="14" state="hidden" r:id="rId7"/>
    <sheet name="Sample Data_2016_2" sheetId="16" state="hidden" r:id="rId8"/>
    <sheet name="Sample Data_2017" sheetId="17" state="hidden" r:id="rId9"/>
    <sheet name="Sample Data_2017_2" sheetId="18" state="hidden" r:id="rId10"/>
  </sheets>
  <definedNames>
    <definedName name="_xlnm._FilterDatabase" localSheetId="6" hidden="1">'Sample Data_2016'!$A$2:$K$2</definedName>
    <definedName name="_xlnm._FilterDatabase" localSheetId="7" hidden="1">'Sample Data_2016_2'!$A$1:$G$318</definedName>
    <definedName name="_xlnm._FilterDatabase" localSheetId="8" hidden="1">'Sample Data_2017'!$A$2:$K$322</definedName>
    <definedName name="_xlnm._FilterDatabase" localSheetId="9" hidden="1">'Sample Data_2017_2'!$A$1:$G$321</definedName>
    <definedName name="_xlnm._FilterDatabase" localSheetId="0" hidden="1">收入支出表!$B$1:$B$180</definedName>
    <definedName name="_xlnm.Print_Area" localSheetId="6">'Sample Data_2016'!$B$1:$J$322</definedName>
    <definedName name="_xlnm.Print_Area" localSheetId="7">'Sample Data_2016_2'!$A$1:$G$318</definedName>
    <definedName name="_xlnm.Print_Area" localSheetId="9">'Sample Data_2017_2'!$A$1:$G$318</definedName>
    <definedName name="_xlnm.Print_Area" localSheetId="3">人員資助結算!$A$1:$N$40</definedName>
    <definedName name="_xlnm.Print_Area" localSheetId="2">固定資產折舊表!$A$1:$X$27</definedName>
    <definedName name="_xlnm.Print_Area" localSheetId="4">'經常、行政及活動資助結算'!$A$1:$N$92</definedName>
    <definedName name="_xlnm.Print_Titles" localSheetId="3">人員資助結算!$1:$6</definedName>
    <definedName name="_xlnm.Print_Titles" localSheetId="0">收入支出表!$1:$5</definedName>
    <definedName name="_xlnm.Print_Titles" localSheetId="2">固定資產折舊表!$1:$7</definedName>
    <definedName name="_xlnm.Print_Titles" localSheetId="5">結算總表!$1:$6</definedName>
    <definedName name="_xlnm.Print_Titles" localSheetId="4">'經常、行政及活動資助結算'!$1:$6</definedName>
    <definedName name="_xlnm.Print_Titles" localSheetId="1">資產負債表!$1:$5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22" l="1"/>
  <c r="T20" i="22" s="1"/>
  <c r="T18" i="22"/>
  <c r="N13" i="22"/>
  <c r="N18" i="22"/>
  <c r="F96" i="20"/>
  <c r="L175" i="19"/>
  <c r="L169" i="19"/>
  <c r="L145" i="19"/>
  <c r="L137" i="19"/>
  <c r="L127" i="19"/>
  <c r="L111" i="19"/>
  <c r="L107" i="19"/>
  <c r="L104" i="19"/>
  <c r="L101" i="19"/>
  <c r="L96" i="19"/>
  <c r="L91" i="19"/>
  <c r="L87" i="19"/>
  <c r="L82" i="19"/>
  <c r="L77" i="19"/>
  <c r="L68" i="19"/>
  <c r="L79" i="19" s="1"/>
  <c r="L41" i="19"/>
  <c r="L36" i="19"/>
  <c r="L31" i="19"/>
  <c r="L27" i="19"/>
  <c r="L22" i="19"/>
  <c r="L18" i="19"/>
  <c r="L13" i="19"/>
  <c r="L10" i="19"/>
  <c r="L7" i="19"/>
  <c r="W18" i="22"/>
  <c r="V18" i="22"/>
  <c r="U18" i="22"/>
  <c r="S18" i="22"/>
  <c r="R18" i="22"/>
  <c r="Q18" i="22"/>
  <c r="P18" i="22"/>
  <c r="O18" i="22"/>
  <c r="M18" i="22"/>
  <c r="L18" i="22"/>
  <c r="K18" i="22"/>
  <c r="J18" i="22"/>
  <c r="I18" i="22"/>
  <c r="H18" i="22"/>
  <c r="G18" i="22"/>
  <c r="F18" i="22"/>
  <c r="E18" i="22"/>
  <c r="D18" i="22"/>
  <c r="C18" i="22"/>
  <c r="X17" i="22"/>
  <c r="X16" i="22"/>
  <c r="X15" i="22"/>
  <c r="W13" i="22"/>
  <c r="V13" i="22"/>
  <c r="U13" i="22"/>
  <c r="S13" i="22"/>
  <c r="R13" i="22"/>
  <c r="Q13" i="22"/>
  <c r="P13" i="22"/>
  <c r="O13" i="22"/>
  <c r="M13" i="22"/>
  <c r="L13" i="22"/>
  <c r="K13" i="22"/>
  <c r="J13" i="22"/>
  <c r="I13" i="22"/>
  <c r="H13" i="22"/>
  <c r="G13" i="22"/>
  <c r="F13" i="22"/>
  <c r="E13" i="22"/>
  <c r="D13" i="22"/>
  <c r="C13" i="22"/>
  <c r="X12" i="22"/>
  <c r="X11" i="22"/>
  <c r="X10" i="22"/>
  <c r="F12" i="20"/>
  <c r="H182" i="20"/>
  <c r="H177" i="20"/>
  <c r="H184" i="20" s="1"/>
  <c r="F163" i="20"/>
  <c r="F158" i="20"/>
  <c r="F153" i="20"/>
  <c r="H165" i="20" s="1"/>
  <c r="H170" i="20" s="1"/>
  <c r="F132" i="20"/>
  <c r="F128" i="20"/>
  <c r="F124" i="20"/>
  <c r="F120" i="20"/>
  <c r="F116" i="20"/>
  <c r="F112" i="20"/>
  <c r="F108" i="20"/>
  <c r="F104" i="20"/>
  <c r="F100" i="20"/>
  <c r="F92" i="20"/>
  <c r="F88" i="20"/>
  <c r="F84" i="20"/>
  <c r="F80" i="20"/>
  <c r="F76" i="20"/>
  <c r="F72" i="20"/>
  <c r="F68" i="20"/>
  <c r="F64" i="20"/>
  <c r="F60" i="20"/>
  <c r="F56" i="20"/>
  <c r="F52" i="20"/>
  <c r="H43" i="20"/>
  <c r="F36" i="20"/>
  <c r="F23" i="20"/>
  <c r="F19" i="20"/>
  <c r="L129" i="19" l="1"/>
  <c r="H133" i="20"/>
  <c r="N20" i="22"/>
  <c r="P20" i="22"/>
  <c r="F20" i="22"/>
  <c r="G20" i="22"/>
  <c r="O20" i="22"/>
  <c r="L20" i="22"/>
  <c r="H20" i="22"/>
  <c r="I20" i="22"/>
  <c r="M20" i="22"/>
  <c r="E20" i="22"/>
  <c r="W20" i="22"/>
  <c r="X13" i="22"/>
  <c r="Q20" i="22"/>
  <c r="R20" i="22"/>
  <c r="S20" i="22"/>
  <c r="J20" i="22"/>
  <c r="U20" i="22"/>
  <c r="C20" i="22"/>
  <c r="D20" i="22"/>
  <c r="V20" i="22"/>
  <c r="K20" i="22"/>
  <c r="X18" i="22"/>
  <c r="N177" i="19"/>
  <c r="N179" i="19" s="1"/>
  <c r="H38" i="20"/>
  <c r="F7" i="19"/>
  <c r="F175" i="19"/>
  <c r="F169" i="19"/>
  <c r="F145" i="19"/>
  <c r="F137" i="19"/>
  <c r="F127" i="19"/>
  <c r="F111" i="19"/>
  <c r="F129" i="19" s="1"/>
  <c r="F107" i="19"/>
  <c r="F104" i="19"/>
  <c r="F101" i="19"/>
  <c r="F96" i="19"/>
  <c r="F91" i="19"/>
  <c r="F87" i="19"/>
  <c r="F82" i="19"/>
  <c r="F68" i="19"/>
  <c r="F77" i="19"/>
  <c r="F41" i="19"/>
  <c r="F36" i="19"/>
  <c r="F31" i="19"/>
  <c r="F27" i="19"/>
  <c r="F22" i="19"/>
  <c r="F10" i="19"/>
  <c r="F13" i="19"/>
  <c r="F18" i="19"/>
  <c r="X20" i="22" l="1"/>
  <c r="H186" i="20"/>
  <c r="H135" i="20"/>
  <c r="H43" i="19"/>
  <c r="F79" i="19"/>
  <c r="H177" i="19" s="1"/>
  <c r="I238" i="17"/>
  <c r="I236" i="17"/>
  <c r="I238" i="14"/>
  <c r="I236" i="14"/>
  <c r="H179" i="19" l="1"/>
  <c r="E3" i="16"/>
  <c r="F3" i="16"/>
  <c r="E4" i="16"/>
  <c r="F4" i="16"/>
  <c r="E5" i="16"/>
  <c r="F5" i="16"/>
  <c r="E6" i="16"/>
  <c r="F6" i="16"/>
  <c r="E7" i="16"/>
  <c r="F7" i="16"/>
  <c r="E8" i="16"/>
  <c r="F8" i="16"/>
  <c r="E9" i="16"/>
  <c r="F9" i="16"/>
  <c r="E10" i="16"/>
  <c r="F10" i="16"/>
  <c r="E11" i="16"/>
  <c r="F11" i="16"/>
  <c r="E12" i="16"/>
  <c r="F12" i="16"/>
  <c r="E13" i="16"/>
  <c r="F13" i="16"/>
  <c r="E14" i="16"/>
  <c r="F14" i="16"/>
  <c r="E15" i="16"/>
  <c r="F15" i="16"/>
  <c r="E16" i="16"/>
  <c r="F16" i="16"/>
  <c r="E17" i="16"/>
  <c r="F17" i="16"/>
  <c r="E18" i="16"/>
  <c r="F18" i="16"/>
  <c r="E19" i="16"/>
  <c r="F19" i="16"/>
  <c r="E20" i="16"/>
  <c r="F20" i="16"/>
  <c r="E21" i="16"/>
  <c r="F21" i="16"/>
  <c r="E22" i="16"/>
  <c r="F22" i="16"/>
  <c r="E23" i="16"/>
  <c r="F23" i="16"/>
  <c r="E24" i="16"/>
  <c r="F24" i="16"/>
  <c r="E25" i="16"/>
  <c r="F25" i="16"/>
  <c r="E26" i="16"/>
  <c r="F26" i="16"/>
  <c r="E27" i="16"/>
  <c r="F27" i="16"/>
  <c r="E28" i="16"/>
  <c r="F28" i="16"/>
  <c r="E29" i="16"/>
  <c r="F29" i="16"/>
  <c r="E30" i="16"/>
  <c r="F30" i="16"/>
  <c r="E31" i="16"/>
  <c r="F31" i="16"/>
  <c r="E32" i="16"/>
  <c r="F32" i="16"/>
  <c r="E33" i="16"/>
  <c r="F33" i="16"/>
  <c r="E34" i="16"/>
  <c r="F34" i="16"/>
  <c r="E35" i="16"/>
  <c r="F35" i="16"/>
  <c r="E36" i="16"/>
  <c r="F36" i="16"/>
  <c r="E37" i="16"/>
  <c r="F37" i="16"/>
  <c r="E38" i="16"/>
  <c r="F38" i="16"/>
  <c r="E39" i="16"/>
  <c r="F39" i="16"/>
  <c r="E40" i="16"/>
  <c r="F40" i="16"/>
  <c r="E41" i="16"/>
  <c r="F41" i="16"/>
  <c r="E42" i="16"/>
  <c r="F42" i="16"/>
  <c r="E43" i="16"/>
  <c r="F43" i="16"/>
  <c r="E44" i="16"/>
  <c r="F44" i="16"/>
  <c r="E45" i="16"/>
  <c r="F45" i="16"/>
  <c r="E46" i="16"/>
  <c r="F46" i="16"/>
  <c r="E47" i="16"/>
  <c r="F47" i="16"/>
  <c r="E48" i="16"/>
  <c r="F48" i="16"/>
  <c r="E49" i="16"/>
  <c r="F49" i="16"/>
  <c r="E50" i="16"/>
  <c r="F50" i="16"/>
  <c r="E51" i="16"/>
  <c r="F51" i="16"/>
  <c r="E52" i="16"/>
  <c r="F52" i="16"/>
  <c r="E53" i="16"/>
  <c r="F53" i="16"/>
  <c r="E54" i="16"/>
  <c r="F54" i="16"/>
  <c r="E55" i="16"/>
  <c r="F55" i="16"/>
  <c r="E56" i="16"/>
  <c r="F56" i="16"/>
  <c r="E57" i="16"/>
  <c r="F57" i="16"/>
  <c r="E58" i="16"/>
  <c r="F58" i="16"/>
  <c r="E59" i="16"/>
  <c r="F59" i="16"/>
  <c r="E60" i="16"/>
  <c r="F60" i="16"/>
  <c r="E61" i="16"/>
  <c r="F61" i="16"/>
  <c r="E62" i="16"/>
  <c r="F62" i="16"/>
  <c r="E63" i="16"/>
  <c r="F63" i="16"/>
  <c r="E64" i="16"/>
  <c r="F64" i="16"/>
  <c r="E65" i="16"/>
  <c r="F65" i="16"/>
  <c r="E66" i="16"/>
  <c r="F66" i="16"/>
  <c r="E67" i="16"/>
  <c r="F67" i="16"/>
  <c r="E68" i="16"/>
  <c r="F68" i="16"/>
  <c r="E69" i="16"/>
  <c r="F69" i="16"/>
  <c r="E70" i="16"/>
  <c r="F70" i="16"/>
  <c r="E71" i="16"/>
  <c r="F71" i="16"/>
  <c r="E72" i="16"/>
  <c r="F72" i="16"/>
  <c r="E73" i="16"/>
  <c r="F73" i="16"/>
  <c r="E74" i="16"/>
  <c r="F74" i="16"/>
  <c r="E75" i="16"/>
  <c r="F75" i="16"/>
  <c r="E76" i="16"/>
  <c r="F76" i="16"/>
  <c r="E77" i="16"/>
  <c r="F77" i="16"/>
  <c r="E78" i="16"/>
  <c r="F78" i="16"/>
  <c r="E79" i="16"/>
  <c r="F79" i="16"/>
  <c r="E80" i="16"/>
  <c r="F80" i="16"/>
  <c r="E81" i="16"/>
  <c r="F81" i="16"/>
  <c r="E82" i="16"/>
  <c r="F82" i="16"/>
  <c r="E83" i="16"/>
  <c r="F83" i="16"/>
  <c r="E84" i="16"/>
  <c r="F84" i="16"/>
  <c r="E85" i="16"/>
  <c r="F85" i="16"/>
  <c r="E86" i="16"/>
  <c r="F86" i="16"/>
  <c r="E87" i="16"/>
  <c r="F87" i="16"/>
  <c r="E88" i="16"/>
  <c r="F88" i="16"/>
  <c r="E89" i="16"/>
  <c r="F89" i="16"/>
  <c r="E90" i="16"/>
  <c r="F90" i="16"/>
  <c r="E91" i="16"/>
  <c r="F91" i="16"/>
  <c r="E92" i="16"/>
  <c r="F92" i="16"/>
  <c r="F93" i="16"/>
  <c r="E94" i="16"/>
  <c r="F94" i="16"/>
  <c r="E95" i="16"/>
  <c r="F95" i="16"/>
  <c r="E96" i="16"/>
  <c r="F96" i="16"/>
  <c r="E97" i="16"/>
  <c r="F97" i="16"/>
  <c r="E98" i="16"/>
  <c r="F98" i="16"/>
  <c r="E99" i="16"/>
  <c r="F99" i="16"/>
  <c r="E100" i="16"/>
  <c r="F100" i="16"/>
  <c r="E101" i="16"/>
  <c r="F101" i="16"/>
  <c r="E102" i="16"/>
  <c r="F102" i="16"/>
  <c r="E103" i="16"/>
  <c r="F103" i="16"/>
  <c r="E104" i="16"/>
  <c r="F104" i="16"/>
  <c r="E105" i="16"/>
  <c r="F105" i="16"/>
  <c r="E106" i="16"/>
  <c r="F106" i="16"/>
  <c r="E107" i="16"/>
  <c r="F107" i="16"/>
  <c r="E108" i="16"/>
  <c r="F108" i="16"/>
  <c r="E109" i="16"/>
  <c r="F109" i="16"/>
  <c r="E110" i="16"/>
  <c r="F110" i="16"/>
  <c r="E111" i="16"/>
  <c r="F111" i="16"/>
  <c r="E112" i="16"/>
  <c r="F112" i="16"/>
  <c r="E113" i="16"/>
  <c r="F113" i="16"/>
  <c r="E114" i="16"/>
  <c r="F114" i="16"/>
  <c r="E115" i="16"/>
  <c r="F115" i="16"/>
  <c r="E116" i="16"/>
  <c r="F116" i="16"/>
  <c r="E117" i="16"/>
  <c r="F117" i="16"/>
  <c r="E118" i="16"/>
  <c r="F118" i="16"/>
  <c r="E119" i="16"/>
  <c r="F119" i="16"/>
  <c r="E120" i="16"/>
  <c r="F120" i="16"/>
  <c r="E121" i="16"/>
  <c r="F121" i="16"/>
  <c r="E122" i="16"/>
  <c r="F122" i="16"/>
  <c r="E123" i="16"/>
  <c r="F123" i="16"/>
  <c r="E124" i="16"/>
  <c r="F124" i="16"/>
  <c r="E125" i="16"/>
  <c r="F125" i="16"/>
  <c r="E126" i="16"/>
  <c r="F126" i="16"/>
  <c r="E127" i="16"/>
  <c r="F127" i="16"/>
  <c r="E128" i="16"/>
  <c r="F128" i="16"/>
  <c r="E129" i="16"/>
  <c r="F129" i="16"/>
  <c r="E130" i="16"/>
  <c r="F130" i="16"/>
  <c r="E131" i="16"/>
  <c r="F131" i="16"/>
  <c r="E132" i="16"/>
  <c r="F132" i="16"/>
  <c r="E133" i="16"/>
  <c r="F133" i="16"/>
  <c r="E134" i="16"/>
  <c r="F134" i="16"/>
  <c r="E135" i="16"/>
  <c r="F135" i="16"/>
  <c r="E136" i="16"/>
  <c r="F136" i="16"/>
  <c r="E137" i="16"/>
  <c r="F137" i="16"/>
  <c r="E138" i="16"/>
  <c r="F138" i="16"/>
  <c r="E139" i="16"/>
  <c r="F139" i="16"/>
  <c r="E140" i="16"/>
  <c r="F140" i="16"/>
  <c r="E141" i="16"/>
  <c r="F141" i="16"/>
  <c r="E142" i="16"/>
  <c r="F142" i="16"/>
  <c r="E143" i="16"/>
  <c r="F143" i="16"/>
  <c r="E144" i="16"/>
  <c r="F144" i="16"/>
  <c r="E145" i="16"/>
  <c r="F145" i="16"/>
  <c r="E146" i="16"/>
  <c r="F146" i="16"/>
  <c r="E147" i="16"/>
  <c r="F147" i="16"/>
  <c r="E148" i="16"/>
  <c r="F148" i="16"/>
  <c r="E149" i="16"/>
  <c r="F149" i="16"/>
  <c r="E150" i="16"/>
  <c r="F150" i="16"/>
  <c r="E151" i="16"/>
  <c r="F151" i="16"/>
  <c r="E152" i="16"/>
  <c r="F152" i="16"/>
  <c r="E153" i="16"/>
  <c r="F153" i="16"/>
  <c r="E154" i="16"/>
  <c r="F154" i="16"/>
  <c r="E155" i="16"/>
  <c r="F155" i="16"/>
  <c r="E156" i="16"/>
  <c r="F156" i="16"/>
  <c r="E157" i="16"/>
  <c r="F157" i="16"/>
  <c r="E158" i="16"/>
  <c r="F158" i="16"/>
  <c r="E159" i="16"/>
  <c r="F159" i="16"/>
  <c r="E160" i="16"/>
  <c r="F160" i="16"/>
  <c r="E161" i="16"/>
  <c r="F161" i="16"/>
  <c r="E162" i="16"/>
  <c r="F162" i="16"/>
  <c r="E163" i="16"/>
  <c r="F163" i="16"/>
  <c r="E164" i="16"/>
  <c r="F164" i="16"/>
  <c r="E165" i="16"/>
  <c r="F165" i="16"/>
  <c r="E166" i="16"/>
  <c r="F166" i="16"/>
  <c r="E167" i="16"/>
  <c r="F167" i="16"/>
  <c r="E168" i="16"/>
  <c r="F168" i="16"/>
  <c r="E169" i="16"/>
  <c r="F169" i="16"/>
  <c r="E170" i="16"/>
  <c r="F170" i="16"/>
  <c r="E171" i="16"/>
  <c r="F171" i="16"/>
  <c r="E172" i="16"/>
  <c r="F172" i="16"/>
  <c r="E173" i="16"/>
  <c r="F173" i="16"/>
  <c r="E174" i="16"/>
  <c r="F174" i="16"/>
  <c r="E175" i="16"/>
  <c r="F175" i="16"/>
  <c r="E176" i="16"/>
  <c r="F176" i="16"/>
  <c r="E177" i="16"/>
  <c r="F177" i="16"/>
  <c r="E178" i="16"/>
  <c r="F178" i="16"/>
  <c r="E179" i="16"/>
  <c r="F179" i="16"/>
  <c r="E180" i="16"/>
  <c r="F180" i="16"/>
  <c r="E181" i="16"/>
  <c r="F181" i="16"/>
  <c r="E182" i="16"/>
  <c r="F182" i="16"/>
  <c r="E183" i="16"/>
  <c r="F183" i="16"/>
  <c r="E184" i="16"/>
  <c r="F184" i="16"/>
  <c r="E185" i="16"/>
  <c r="F185" i="16"/>
  <c r="E186" i="16"/>
  <c r="F186" i="16"/>
  <c r="E187" i="16"/>
  <c r="F187" i="16"/>
  <c r="E188" i="16"/>
  <c r="F188" i="16"/>
  <c r="E189" i="16"/>
  <c r="F189" i="16"/>
  <c r="E190" i="16"/>
  <c r="F190" i="16"/>
  <c r="E191" i="16"/>
  <c r="F191" i="16"/>
  <c r="E192" i="16"/>
  <c r="F192" i="16"/>
  <c r="E193" i="16"/>
  <c r="F193" i="16"/>
  <c r="E194" i="16"/>
  <c r="F194" i="16"/>
  <c r="E195" i="16"/>
  <c r="F195" i="16"/>
  <c r="E196" i="16"/>
  <c r="F196" i="16"/>
  <c r="E197" i="16"/>
  <c r="F197" i="16"/>
  <c r="E198" i="16"/>
  <c r="F198" i="16"/>
  <c r="E199" i="16"/>
  <c r="F199" i="16"/>
  <c r="E200" i="16"/>
  <c r="F200" i="16"/>
  <c r="E201" i="16"/>
  <c r="F201" i="16"/>
  <c r="E202" i="16"/>
  <c r="F202" i="16"/>
  <c r="E203" i="16"/>
  <c r="F203" i="16"/>
  <c r="E204" i="16"/>
  <c r="F204" i="16"/>
  <c r="E205" i="16"/>
  <c r="F205" i="16"/>
  <c r="E206" i="16"/>
  <c r="F206" i="16"/>
  <c r="E207" i="16"/>
  <c r="F207" i="16"/>
  <c r="E208" i="16"/>
  <c r="F208" i="16"/>
  <c r="E209" i="16"/>
  <c r="F209" i="16"/>
  <c r="E210" i="16"/>
  <c r="F210" i="16"/>
  <c r="E211" i="16"/>
  <c r="F211" i="16"/>
  <c r="E212" i="16"/>
  <c r="F212" i="16"/>
  <c r="E213" i="16"/>
  <c r="F213" i="16"/>
  <c r="E214" i="16"/>
  <c r="F214" i="16"/>
  <c r="E215" i="16"/>
  <c r="F215" i="16"/>
  <c r="E216" i="16"/>
  <c r="F216" i="16"/>
  <c r="E217" i="16"/>
  <c r="F217" i="16"/>
  <c r="E218" i="16"/>
  <c r="F218" i="16"/>
  <c r="E219" i="16"/>
  <c r="F219" i="16"/>
  <c r="E220" i="16"/>
  <c r="F220" i="16"/>
  <c r="E221" i="16"/>
  <c r="F221" i="16"/>
  <c r="E222" i="16"/>
  <c r="F222" i="16"/>
  <c r="E223" i="16"/>
  <c r="F223" i="16"/>
  <c r="E224" i="16"/>
  <c r="F224" i="16"/>
  <c r="E225" i="16"/>
  <c r="F225" i="16"/>
  <c r="E226" i="16"/>
  <c r="F226" i="16"/>
  <c r="E227" i="16"/>
  <c r="F227" i="16"/>
  <c r="E228" i="16"/>
  <c r="F228" i="16"/>
  <c r="E229" i="16"/>
  <c r="F229" i="16"/>
  <c r="E230" i="16"/>
  <c r="F230" i="16"/>
  <c r="E231" i="16"/>
  <c r="F231" i="16"/>
  <c r="E232" i="16"/>
  <c r="F232" i="16"/>
  <c r="E233" i="16"/>
  <c r="F233" i="16"/>
  <c r="E234" i="16"/>
  <c r="F234" i="16"/>
  <c r="E235" i="16"/>
  <c r="F235" i="16"/>
  <c r="E236" i="16"/>
  <c r="F236" i="16"/>
  <c r="E237" i="16"/>
  <c r="F237" i="16"/>
  <c r="E238" i="16"/>
  <c r="F238" i="16"/>
  <c r="E239" i="16"/>
  <c r="F239" i="16"/>
  <c r="E240" i="16"/>
  <c r="F240" i="16"/>
  <c r="E241" i="16"/>
  <c r="F241" i="16"/>
  <c r="E242" i="16"/>
  <c r="F242" i="16"/>
  <c r="E243" i="16"/>
  <c r="F243" i="16"/>
  <c r="E244" i="16"/>
  <c r="F244" i="16"/>
  <c r="E245" i="16"/>
  <c r="F245" i="16"/>
  <c r="E246" i="16"/>
  <c r="F246" i="16"/>
  <c r="E247" i="16"/>
  <c r="F247" i="16"/>
  <c r="E248" i="16"/>
  <c r="F248" i="16"/>
  <c r="E249" i="16"/>
  <c r="F249" i="16"/>
  <c r="E250" i="16"/>
  <c r="F250" i="16"/>
  <c r="E251" i="16"/>
  <c r="F251" i="16"/>
  <c r="E252" i="16"/>
  <c r="F252" i="16"/>
  <c r="E253" i="16"/>
  <c r="F253" i="16"/>
  <c r="E254" i="16"/>
  <c r="F254" i="16"/>
  <c r="E255" i="16"/>
  <c r="F255" i="16"/>
  <c r="E256" i="16"/>
  <c r="F256" i="16"/>
  <c r="E257" i="16"/>
  <c r="F257" i="16"/>
  <c r="E258" i="16"/>
  <c r="F258" i="16"/>
  <c r="E259" i="16"/>
  <c r="F259" i="16"/>
  <c r="E260" i="16"/>
  <c r="F260" i="16"/>
  <c r="E261" i="16"/>
  <c r="F261" i="16"/>
  <c r="E262" i="16"/>
  <c r="F262" i="16"/>
  <c r="E263" i="16"/>
  <c r="F263" i="16"/>
  <c r="E264" i="16"/>
  <c r="F264" i="16"/>
  <c r="E265" i="16"/>
  <c r="F265" i="16"/>
  <c r="E266" i="16"/>
  <c r="F266" i="16"/>
  <c r="E267" i="16"/>
  <c r="F267" i="16"/>
  <c r="E268" i="16"/>
  <c r="F268" i="16"/>
  <c r="E269" i="16"/>
  <c r="F269" i="16"/>
  <c r="E270" i="16"/>
  <c r="F270" i="16"/>
  <c r="E271" i="16"/>
  <c r="F271" i="16"/>
  <c r="E272" i="16"/>
  <c r="F272" i="16"/>
  <c r="E273" i="16"/>
  <c r="F273" i="16"/>
  <c r="E274" i="16"/>
  <c r="F274" i="16"/>
  <c r="E275" i="16"/>
  <c r="F275" i="16"/>
  <c r="E276" i="16"/>
  <c r="F276" i="16"/>
  <c r="E277" i="16"/>
  <c r="F277" i="16"/>
  <c r="E278" i="16"/>
  <c r="F278" i="16"/>
  <c r="E279" i="16"/>
  <c r="F279" i="16"/>
  <c r="E280" i="16"/>
  <c r="F280" i="16"/>
  <c r="E281" i="16"/>
  <c r="F281" i="16"/>
  <c r="E282" i="16"/>
  <c r="F282" i="16"/>
  <c r="E283" i="16"/>
  <c r="F283" i="16"/>
  <c r="E284" i="16"/>
  <c r="F284" i="16"/>
  <c r="E285" i="16"/>
  <c r="F285" i="16"/>
  <c r="E286" i="16"/>
  <c r="F286" i="16"/>
  <c r="E287" i="16"/>
  <c r="F287" i="16"/>
  <c r="E288" i="16"/>
  <c r="F288" i="16"/>
  <c r="E289" i="16"/>
  <c r="F289" i="16"/>
  <c r="E290" i="16"/>
  <c r="F290" i="16"/>
  <c r="E291" i="16"/>
  <c r="F291" i="16"/>
  <c r="E292" i="16"/>
  <c r="F292" i="16"/>
  <c r="E293" i="16"/>
  <c r="F293" i="16"/>
  <c r="E294" i="16"/>
  <c r="F294" i="16"/>
  <c r="E295" i="16"/>
  <c r="F295" i="16"/>
  <c r="E296" i="16"/>
  <c r="F296" i="16"/>
  <c r="E297" i="16"/>
  <c r="F297" i="16"/>
  <c r="G297" i="16"/>
  <c r="E298" i="16"/>
  <c r="F298" i="16"/>
  <c r="G298" i="16"/>
  <c r="E299" i="16"/>
  <c r="F299" i="16"/>
  <c r="G299" i="16"/>
  <c r="E300" i="16"/>
  <c r="F300" i="16"/>
  <c r="G300" i="16"/>
  <c r="E301" i="16"/>
  <c r="F301" i="16"/>
  <c r="G301" i="16"/>
  <c r="E302" i="16"/>
  <c r="F302" i="16"/>
  <c r="G302" i="16"/>
  <c r="E303" i="16"/>
  <c r="F303" i="16"/>
  <c r="G303" i="16"/>
  <c r="E304" i="16"/>
  <c r="F304" i="16"/>
  <c r="G304" i="16"/>
  <c r="E305" i="16"/>
  <c r="F305" i="16"/>
  <c r="G305" i="16"/>
  <c r="E306" i="16"/>
  <c r="F306" i="16"/>
  <c r="G306" i="16"/>
  <c r="E307" i="16"/>
  <c r="F307" i="16"/>
  <c r="G307" i="16"/>
  <c r="E308" i="16"/>
  <c r="F308" i="16"/>
  <c r="G308" i="16"/>
  <c r="E309" i="16"/>
  <c r="F309" i="16"/>
  <c r="G309" i="16"/>
  <c r="E310" i="16"/>
  <c r="F310" i="16"/>
  <c r="G310" i="16"/>
  <c r="E311" i="16"/>
  <c r="F311" i="16"/>
  <c r="G311" i="16"/>
  <c r="E312" i="16"/>
  <c r="F312" i="16"/>
  <c r="G312" i="16"/>
  <c r="E313" i="16"/>
  <c r="F313" i="16"/>
  <c r="G313" i="16"/>
  <c r="E314" i="16"/>
  <c r="F314" i="16"/>
  <c r="G314" i="16"/>
  <c r="E315" i="16"/>
  <c r="F315" i="16"/>
  <c r="G315" i="16"/>
  <c r="E316" i="16"/>
  <c r="F316" i="16"/>
  <c r="G316" i="16"/>
  <c r="E317" i="16"/>
  <c r="F317" i="16"/>
  <c r="G317" i="16"/>
  <c r="E318" i="16"/>
  <c r="F318" i="16"/>
  <c r="G318" i="16"/>
  <c r="E319" i="16"/>
  <c r="F319" i="16"/>
  <c r="G319" i="16"/>
  <c r="E320" i="16"/>
  <c r="F320" i="16"/>
  <c r="G320" i="16"/>
  <c r="J121" i="14"/>
  <c r="I121" i="14"/>
  <c r="J120" i="14"/>
  <c r="I120" i="14"/>
  <c r="G119" i="16" s="1"/>
  <c r="J119" i="14"/>
  <c r="I119" i="14"/>
  <c r="E3" i="18"/>
  <c r="F3" i="18"/>
  <c r="E4" i="18"/>
  <c r="F4" i="18"/>
  <c r="E5" i="18"/>
  <c r="E6" i="18"/>
  <c r="F6" i="18"/>
  <c r="E7" i="18"/>
  <c r="F7" i="18"/>
  <c r="E8" i="18"/>
  <c r="F8" i="18"/>
  <c r="E9" i="18"/>
  <c r="F9" i="18"/>
  <c r="E10" i="18"/>
  <c r="F10" i="18"/>
  <c r="E11" i="18"/>
  <c r="F11" i="18"/>
  <c r="E12" i="18"/>
  <c r="F12" i="18"/>
  <c r="E13" i="18"/>
  <c r="F13" i="18"/>
  <c r="E14" i="18"/>
  <c r="F14" i="18"/>
  <c r="E15" i="18"/>
  <c r="F15" i="18"/>
  <c r="E16" i="18"/>
  <c r="F16" i="18"/>
  <c r="E17" i="18"/>
  <c r="F17" i="18"/>
  <c r="E18" i="18"/>
  <c r="F18" i="18"/>
  <c r="E19" i="18"/>
  <c r="F19" i="18"/>
  <c r="E20" i="18"/>
  <c r="F20" i="18"/>
  <c r="E21" i="18"/>
  <c r="F21" i="18"/>
  <c r="E22" i="18"/>
  <c r="F22" i="18"/>
  <c r="E23" i="18"/>
  <c r="F23" i="18"/>
  <c r="E24" i="18"/>
  <c r="F24" i="18"/>
  <c r="E25" i="18"/>
  <c r="F25" i="18"/>
  <c r="E26" i="18"/>
  <c r="F26" i="18"/>
  <c r="E27" i="18"/>
  <c r="F27" i="18"/>
  <c r="E28" i="18"/>
  <c r="F28" i="18"/>
  <c r="E29" i="18"/>
  <c r="F29" i="18"/>
  <c r="E30" i="18"/>
  <c r="F30" i="18"/>
  <c r="E31" i="18"/>
  <c r="F31" i="18"/>
  <c r="E32" i="18"/>
  <c r="F32" i="18"/>
  <c r="E33" i="18"/>
  <c r="F33" i="18"/>
  <c r="E34" i="18"/>
  <c r="F34" i="18"/>
  <c r="E35" i="18"/>
  <c r="F35" i="18"/>
  <c r="E36" i="18"/>
  <c r="F36" i="18"/>
  <c r="E37" i="18"/>
  <c r="F37" i="18"/>
  <c r="E38" i="18"/>
  <c r="F38" i="18"/>
  <c r="E39" i="18"/>
  <c r="F39" i="18"/>
  <c r="E40" i="18"/>
  <c r="F40" i="18"/>
  <c r="E41" i="18"/>
  <c r="F41" i="18"/>
  <c r="E42" i="18"/>
  <c r="F42" i="18"/>
  <c r="E43" i="18"/>
  <c r="F43" i="18"/>
  <c r="E44" i="18"/>
  <c r="F44" i="18"/>
  <c r="E45" i="18"/>
  <c r="F45" i="18"/>
  <c r="E46" i="18"/>
  <c r="F46" i="18"/>
  <c r="E47" i="18"/>
  <c r="F47" i="18"/>
  <c r="E48" i="18"/>
  <c r="F48" i="18"/>
  <c r="E49" i="18"/>
  <c r="F49" i="18"/>
  <c r="E50" i="18"/>
  <c r="F50" i="18"/>
  <c r="E51" i="18"/>
  <c r="F51" i="18"/>
  <c r="E52" i="18"/>
  <c r="F52" i="18"/>
  <c r="E53" i="18"/>
  <c r="F53" i="18"/>
  <c r="E54" i="18"/>
  <c r="F54" i="18"/>
  <c r="E55" i="18"/>
  <c r="F55" i="18"/>
  <c r="E56" i="18"/>
  <c r="F56" i="18"/>
  <c r="E57" i="18"/>
  <c r="F57" i="18"/>
  <c r="E58" i="18"/>
  <c r="F58" i="18"/>
  <c r="E59" i="18"/>
  <c r="F59" i="18"/>
  <c r="E60" i="18"/>
  <c r="F60" i="18"/>
  <c r="E61" i="18"/>
  <c r="F61" i="18"/>
  <c r="E62" i="18"/>
  <c r="F62" i="18"/>
  <c r="E63" i="18"/>
  <c r="F63" i="18"/>
  <c r="E64" i="18"/>
  <c r="F64" i="18"/>
  <c r="E65" i="18"/>
  <c r="F65" i="18"/>
  <c r="E66" i="18"/>
  <c r="F66" i="18"/>
  <c r="E67" i="18"/>
  <c r="F67" i="18"/>
  <c r="E68" i="18"/>
  <c r="F68" i="18"/>
  <c r="E69" i="18"/>
  <c r="F69" i="18"/>
  <c r="E70" i="18"/>
  <c r="F70" i="18"/>
  <c r="E71" i="18"/>
  <c r="F71" i="18"/>
  <c r="E72" i="18"/>
  <c r="F72" i="18"/>
  <c r="E73" i="18"/>
  <c r="F73" i="18"/>
  <c r="E74" i="18"/>
  <c r="F74" i="18"/>
  <c r="E75" i="18"/>
  <c r="F75" i="18"/>
  <c r="E76" i="18"/>
  <c r="F76" i="18"/>
  <c r="E77" i="18"/>
  <c r="F77" i="18"/>
  <c r="E78" i="18"/>
  <c r="F78" i="18"/>
  <c r="E79" i="18"/>
  <c r="F79" i="18"/>
  <c r="E80" i="18"/>
  <c r="F80" i="18"/>
  <c r="E81" i="18"/>
  <c r="F81" i="18"/>
  <c r="E82" i="18"/>
  <c r="F82" i="18"/>
  <c r="E83" i="18"/>
  <c r="F83" i="18"/>
  <c r="E84" i="18"/>
  <c r="F84" i="18"/>
  <c r="E85" i="18"/>
  <c r="F85" i="18"/>
  <c r="E86" i="18"/>
  <c r="F86" i="18"/>
  <c r="E87" i="18"/>
  <c r="F87" i="18"/>
  <c r="E88" i="18"/>
  <c r="F88" i="18"/>
  <c r="E89" i="18"/>
  <c r="F89" i="18"/>
  <c r="E90" i="18"/>
  <c r="F90" i="18"/>
  <c r="E91" i="18"/>
  <c r="F91" i="18"/>
  <c r="E92" i="18"/>
  <c r="F92" i="18"/>
  <c r="F93" i="18"/>
  <c r="E94" i="18"/>
  <c r="F94" i="18"/>
  <c r="E95" i="18"/>
  <c r="F95" i="18"/>
  <c r="E96" i="18"/>
  <c r="F96" i="18"/>
  <c r="E97" i="18"/>
  <c r="F97" i="18"/>
  <c r="E98" i="18"/>
  <c r="F98" i="18"/>
  <c r="E99" i="18"/>
  <c r="F99" i="18"/>
  <c r="E100" i="18"/>
  <c r="F100" i="18"/>
  <c r="E101" i="18"/>
  <c r="F101" i="18"/>
  <c r="E103" i="18"/>
  <c r="F103" i="18"/>
  <c r="E104" i="18"/>
  <c r="E105" i="18"/>
  <c r="F105" i="18"/>
  <c r="E106" i="18"/>
  <c r="F106" i="18"/>
  <c r="E107" i="18"/>
  <c r="F107" i="18"/>
  <c r="E108" i="18"/>
  <c r="F108" i="18"/>
  <c r="E109" i="18"/>
  <c r="F109" i="18"/>
  <c r="E110" i="18"/>
  <c r="F110" i="18"/>
  <c r="E111" i="18"/>
  <c r="F111" i="18"/>
  <c r="E112" i="18"/>
  <c r="F112" i="18"/>
  <c r="E113" i="18"/>
  <c r="F113" i="18"/>
  <c r="E114" i="18"/>
  <c r="F114" i="18"/>
  <c r="E115" i="18"/>
  <c r="F115" i="18"/>
  <c r="E116" i="18"/>
  <c r="F116" i="18"/>
  <c r="E117" i="18"/>
  <c r="F117" i="18"/>
  <c r="E118" i="18"/>
  <c r="F118" i="18"/>
  <c r="E119" i="18"/>
  <c r="F119" i="18"/>
  <c r="E120" i="18"/>
  <c r="F120" i="18"/>
  <c r="E121" i="18"/>
  <c r="F121" i="18"/>
  <c r="E122" i="18"/>
  <c r="F122" i="18"/>
  <c r="E123" i="18"/>
  <c r="F123" i="18"/>
  <c r="E124" i="18"/>
  <c r="F124" i="18"/>
  <c r="E125" i="18"/>
  <c r="F125" i="18"/>
  <c r="E126" i="18"/>
  <c r="F126" i="18"/>
  <c r="E127" i="18"/>
  <c r="F127" i="18"/>
  <c r="E128" i="18"/>
  <c r="F128" i="18"/>
  <c r="E129" i="18"/>
  <c r="F129" i="18"/>
  <c r="E130" i="18"/>
  <c r="F130" i="18"/>
  <c r="E131" i="18"/>
  <c r="F131" i="18"/>
  <c r="E132" i="18"/>
  <c r="F132" i="18"/>
  <c r="E133" i="18"/>
  <c r="F133" i="18"/>
  <c r="E134" i="18"/>
  <c r="F134" i="18"/>
  <c r="E135" i="18"/>
  <c r="F135" i="18"/>
  <c r="E136" i="18"/>
  <c r="F136" i="18"/>
  <c r="E137" i="18"/>
  <c r="F137" i="18"/>
  <c r="E138" i="18"/>
  <c r="F138" i="18"/>
  <c r="E139" i="18"/>
  <c r="F139" i="18"/>
  <c r="E140" i="18"/>
  <c r="F140" i="18"/>
  <c r="E141" i="18"/>
  <c r="F141" i="18"/>
  <c r="E142" i="18"/>
  <c r="F142" i="18"/>
  <c r="E143" i="18"/>
  <c r="F143" i="18"/>
  <c r="E144" i="18"/>
  <c r="F144" i="18"/>
  <c r="E145" i="18"/>
  <c r="F145" i="18"/>
  <c r="E146" i="18"/>
  <c r="F146" i="18"/>
  <c r="E147" i="18"/>
  <c r="F147" i="18"/>
  <c r="E148" i="18"/>
  <c r="F148" i="18"/>
  <c r="E149" i="18"/>
  <c r="F149" i="18"/>
  <c r="E150" i="18"/>
  <c r="F150" i="18"/>
  <c r="E151" i="18"/>
  <c r="F151" i="18"/>
  <c r="E152" i="18"/>
  <c r="F152" i="18"/>
  <c r="E153" i="18"/>
  <c r="F153" i="18"/>
  <c r="E154" i="18"/>
  <c r="F154" i="18"/>
  <c r="E155" i="18"/>
  <c r="F155" i="18"/>
  <c r="E156" i="18"/>
  <c r="F156" i="18"/>
  <c r="E157" i="18"/>
  <c r="F157" i="18"/>
  <c r="E158" i="18"/>
  <c r="F158" i="18"/>
  <c r="E159" i="18"/>
  <c r="F159" i="18"/>
  <c r="E160" i="18"/>
  <c r="F160" i="18"/>
  <c r="E161" i="18"/>
  <c r="F161" i="18"/>
  <c r="E162" i="18"/>
  <c r="F162" i="18"/>
  <c r="E163" i="18"/>
  <c r="F163" i="18"/>
  <c r="E164" i="18"/>
  <c r="F164" i="18"/>
  <c r="E165" i="18"/>
  <c r="F165" i="18"/>
  <c r="E166" i="18"/>
  <c r="F166" i="18"/>
  <c r="E167" i="18"/>
  <c r="F167" i="18"/>
  <c r="E168" i="18"/>
  <c r="F168" i="18"/>
  <c r="E169" i="18"/>
  <c r="F169" i="18"/>
  <c r="E170" i="18"/>
  <c r="F170" i="18"/>
  <c r="E171" i="18"/>
  <c r="F171" i="18"/>
  <c r="E172" i="18"/>
  <c r="F172" i="18"/>
  <c r="E173" i="18"/>
  <c r="F173" i="18"/>
  <c r="E174" i="18"/>
  <c r="F174" i="18"/>
  <c r="E175" i="18"/>
  <c r="F175" i="18"/>
  <c r="E176" i="18"/>
  <c r="F176" i="18"/>
  <c r="E177" i="18"/>
  <c r="F177" i="18"/>
  <c r="E178" i="18"/>
  <c r="F178" i="18"/>
  <c r="E179" i="18"/>
  <c r="F179" i="18"/>
  <c r="E180" i="18"/>
  <c r="F180" i="18"/>
  <c r="E181" i="18"/>
  <c r="F181" i="18"/>
  <c r="E182" i="18"/>
  <c r="F182" i="18"/>
  <c r="E183" i="18"/>
  <c r="F183" i="18"/>
  <c r="E184" i="18"/>
  <c r="F184" i="18"/>
  <c r="E185" i="18"/>
  <c r="F185" i="18"/>
  <c r="E186" i="18"/>
  <c r="F186" i="18"/>
  <c r="E187" i="18"/>
  <c r="F187" i="18"/>
  <c r="E188" i="18"/>
  <c r="F188" i="18"/>
  <c r="E189" i="18"/>
  <c r="F189" i="18"/>
  <c r="E190" i="18"/>
  <c r="F190" i="18"/>
  <c r="E191" i="18"/>
  <c r="F191" i="18"/>
  <c r="E192" i="18"/>
  <c r="F192" i="18"/>
  <c r="E193" i="18"/>
  <c r="F193" i="18"/>
  <c r="E194" i="18"/>
  <c r="F194" i="18"/>
  <c r="E195" i="18"/>
  <c r="F195" i="18"/>
  <c r="E196" i="18"/>
  <c r="F196" i="18"/>
  <c r="E197" i="18"/>
  <c r="F197" i="18"/>
  <c r="E198" i="18"/>
  <c r="F198" i="18"/>
  <c r="E199" i="18"/>
  <c r="F199" i="18"/>
  <c r="E200" i="18"/>
  <c r="F200" i="18"/>
  <c r="E201" i="18"/>
  <c r="F201" i="18"/>
  <c r="E202" i="18"/>
  <c r="F202" i="18"/>
  <c r="E203" i="18"/>
  <c r="F203" i="18"/>
  <c r="E204" i="18"/>
  <c r="F204" i="18"/>
  <c r="E205" i="18"/>
  <c r="F205" i="18"/>
  <c r="E206" i="18"/>
  <c r="F206" i="18"/>
  <c r="E207" i="18"/>
  <c r="F207" i="18"/>
  <c r="E208" i="18"/>
  <c r="F208" i="18"/>
  <c r="E209" i="18"/>
  <c r="F209" i="18"/>
  <c r="E210" i="18"/>
  <c r="F210" i="18"/>
  <c r="E211" i="18"/>
  <c r="F211" i="18"/>
  <c r="E212" i="18"/>
  <c r="F212" i="18"/>
  <c r="E213" i="18"/>
  <c r="F213" i="18"/>
  <c r="E214" i="18"/>
  <c r="F214" i="18"/>
  <c r="E215" i="18"/>
  <c r="F215" i="18"/>
  <c r="E216" i="18"/>
  <c r="F216" i="18"/>
  <c r="E217" i="18"/>
  <c r="F217" i="18"/>
  <c r="E218" i="18"/>
  <c r="F218" i="18"/>
  <c r="E219" i="18"/>
  <c r="F219" i="18"/>
  <c r="E220" i="18"/>
  <c r="F220" i="18"/>
  <c r="E221" i="18"/>
  <c r="F221" i="18"/>
  <c r="E222" i="18"/>
  <c r="F222" i="18"/>
  <c r="E223" i="18"/>
  <c r="F223" i="18"/>
  <c r="E224" i="18"/>
  <c r="F224" i="18"/>
  <c r="E225" i="18"/>
  <c r="F225" i="18"/>
  <c r="E226" i="18"/>
  <c r="F226" i="18"/>
  <c r="E227" i="18"/>
  <c r="F227" i="18"/>
  <c r="E228" i="18"/>
  <c r="F228" i="18"/>
  <c r="E229" i="18"/>
  <c r="F229" i="18"/>
  <c r="E230" i="18"/>
  <c r="F230" i="18"/>
  <c r="E231" i="18"/>
  <c r="F231" i="18"/>
  <c r="E232" i="18"/>
  <c r="F232" i="18"/>
  <c r="E233" i="18"/>
  <c r="F233" i="18"/>
  <c r="E234" i="18"/>
  <c r="F234" i="18"/>
  <c r="E235" i="18"/>
  <c r="F235" i="18"/>
  <c r="E236" i="18"/>
  <c r="F236" i="18"/>
  <c r="E237" i="18"/>
  <c r="F237" i="18"/>
  <c r="E238" i="18"/>
  <c r="F238" i="18"/>
  <c r="E239" i="18"/>
  <c r="F239" i="18"/>
  <c r="E240" i="18"/>
  <c r="F240" i="18"/>
  <c r="E241" i="18"/>
  <c r="F241" i="18"/>
  <c r="E242" i="18"/>
  <c r="F242" i="18"/>
  <c r="E243" i="18"/>
  <c r="F243" i="18"/>
  <c r="E244" i="18"/>
  <c r="F244" i="18"/>
  <c r="E245" i="18"/>
  <c r="F245" i="18"/>
  <c r="E246" i="18"/>
  <c r="F246" i="18"/>
  <c r="E247" i="18"/>
  <c r="F247" i="18"/>
  <c r="E248" i="18"/>
  <c r="F248" i="18"/>
  <c r="E249" i="18"/>
  <c r="F249" i="18"/>
  <c r="E250" i="18"/>
  <c r="F250" i="18"/>
  <c r="E251" i="18"/>
  <c r="F251" i="18"/>
  <c r="E252" i="18"/>
  <c r="F252" i="18"/>
  <c r="E253" i="18"/>
  <c r="F253" i="18"/>
  <c r="E254" i="18"/>
  <c r="F254" i="18"/>
  <c r="E255" i="18"/>
  <c r="F255" i="18"/>
  <c r="E256" i="18"/>
  <c r="F256" i="18"/>
  <c r="E257" i="18"/>
  <c r="F257" i="18"/>
  <c r="E258" i="18"/>
  <c r="F258" i="18"/>
  <c r="E259" i="18"/>
  <c r="F259" i="18"/>
  <c r="E260" i="18"/>
  <c r="F260" i="18"/>
  <c r="E261" i="18"/>
  <c r="F261" i="18"/>
  <c r="E262" i="18"/>
  <c r="F262" i="18"/>
  <c r="E263" i="18"/>
  <c r="F263" i="18"/>
  <c r="E264" i="18"/>
  <c r="F264" i="18"/>
  <c r="E265" i="18"/>
  <c r="F265" i="18"/>
  <c r="E266" i="18"/>
  <c r="F266" i="18"/>
  <c r="E267" i="18"/>
  <c r="F267" i="18"/>
  <c r="E268" i="18"/>
  <c r="F268" i="18"/>
  <c r="E269" i="18"/>
  <c r="F269" i="18"/>
  <c r="E270" i="18"/>
  <c r="F270" i="18"/>
  <c r="E271" i="18"/>
  <c r="F271" i="18"/>
  <c r="E272" i="18"/>
  <c r="F272" i="18"/>
  <c r="E273" i="18"/>
  <c r="F273" i="18"/>
  <c r="E274" i="18"/>
  <c r="F274" i="18"/>
  <c r="E275" i="18"/>
  <c r="F275" i="18"/>
  <c r="E276" i="18"/>
  <c r="F276" i="18"/>
  <c r="E277" i="18"/>
  <c r="F277" i="18"/>
  <c r="E278" i="18"/>
  <c r="F278" i="18"/>
  <c r="E279" i="18"/>
  <c r="F279" i="18"/>
  <c r="E280" i="18"/>
  <c r="F280" i="18"/>
  <c r="E281" i="18"/>
  <c r="F281" i="18"/>
  <c r="E282" i="18"/>
  <c r="F282" i="18"/>
  <c r="E283" i="18"/>
  <c r="F283" i="18"/>
  <c r="E284" i="18"/>
  <c r="F284" i="18"/>
  <c r="E285" i="18"/>
  <c r="F285" i="18"/>
  <c r="E286" i="18"/>
  <c r="F286" i="18"/>
  <c r="E287" i="18"/>
  <c r="F287" i="18"/>
  <c r="E288" i="18"/>
  <c r="F288" i="18"/>
  <c r="E289" i="18"/>
  <c r="E290" i="18"/>
  <c r="F290" i="18"/>
  <c r="E291" i="18"/>
  <c r="F291" i="18"/>
  <c r="E292" i="18"/>
  <c r="F292" i="18"/>
  <c r="E293" i="18"/>
  <c r="F293" i="18"/>
  <c r="E294" i="18"/>
  <c r="F294" i="18"/>
  <c r="E295" i="18"/>
  <c r="F295" i="18"/>
  <c r="E296" i="18"/>
  <c r="F296" i="18"/>
  <c r="E297" i="18"/>
  <c r="F297" i="18"/>
  <c r="G297" i="18"/>
  <c r="E298" i="18"/>
  <c r="F298" i="18"/>
  <c r="G298" i="18"/>
  <c r="E299" i="18"/>
  <c r="F299" i="18"/>
  <c r="G299" i="18"/>
  <c r="E300" i="18"/>
  <c r="F300" i="18"/>
  <c r="G300" i="18"/>
  <c r="E301" i="18"/>
  <c r="F301" i="18"/>
  <c r="G301" i="18"/>
  <c r="E302" i="18"/>
  <c r="F302" i="18"/>
  <c r="G302" i="18"/>
  <c r="E303" i="18"/>
  <c r="F303" i="18"/>
  <c r="G303" i="18"/>
  <c r="E304" i="18"/>
  <c r="F304" i="18"/>
  <c r="G304" i="18"/>
  <c r="E305" i="18"/>
  <c r="F305" i="18"/>
  <c r="G305" i="18"/>
  <c r="E306" i="18"/>
  <c r="F306" i="18"/>
  <c r="G306" i="18"/>
  <c r="E307" i="18"/>
  <c r="F307" i="18"/>
  <c r="G307" i="18"/>
  <c r="E308" i="18"/>
  <c r="F308" i="18"/>
  <c r="G308" i="18"/>
  <c r="E309" i="18"/>
  <c r="F309" i="18"/>
  <c r="G309" i="18"/>
  <c r="E310" i="18"/>
  <c r="F310" i="18"/>
  <c r="G310" i="18"/>
  <c r="E311" i="18"/>
  <c r="F311" i="18"/>
  <c r="G311" i="18"/>
  <c r="E312" i="18"/>
  <c r="F312" i="18"/>
  <c r="G312" i="18"/>
  <c r="E313" i="18"/>
  <c r="F313" i="18"/>
  <c r="G313" i="18"/>
  <c r="E314" i="18"/>
  <c r="F314" i="18"/>
  <c r="G314" i="18"/>
  <c r="E315" i="18"/>
  <c r="F315" i="18"/>
  <c r="G315" i="18"/>
  <c r="E316" i="18"/>
  <c r="F316" i="18"/>
  <c r="G316" i="18"/>
  <c r="E317" i="18"/>
  <c r="F317" i="18"/>
  <c r="G317" i="18"/>
  <c r="E318" i="18"/>
  <c r="F318" i="18"/>
  <c r="G318" i="18"/>
  <c r="E319" i="18"/>
  <c r="F319" i="18"/>
  <c r="G319" i="18"/>
  <c r="E320" i="18"/>
  <c r="F320" i="18"/>
  <c r="G320" i="18"/>
  <c r="J121" i="17"/>
  <c r="I121" i="17"/>
  <c r="J120" i="17"/>
  <c r="I120" i="17"/>
  <c r="G119" i="18" s="1"/>
  <c r="J119" i="17"/>
  <c r="I119" i="17"/>
  <c r="G118" i="18" l="1"/>
  <c r="H22" i="13"/>
  <c r="D22" i="13"/>
  <c r="G120" i="18"/>
  <c r="J11" i="4"/>
  <c r="J12" i="4"/>
  <c r="L13" i="5"/>
  <c r="L16" i="4"/>
  <c r="D12" i="4"/>
  <c r="G118" i="16"/>
  <c r="G120" i="16"/>
  <c r="F16" i="4"/>
  <c r="J297" i="17"/>
  <c r="I297" i="17"/>
  <c r="J296" i="17"/>
  <c r="I296" i="17"/>
  <c r="J295" i="17"/>
  <c r="I295" i="17"/>
  <c r="G294" i="18" s="1"/>
  <c r="J294" i="17"/>
  <c r="I294" i="17"/>
  <c r="J293" i="17"/>
  <c r="I293" i="17"/>
  <c r="J292" i="17"/>
  <c r="I292" i="17"/>
  <c r="J291" i="17"/>
  <c r="I291" i="17"/>
  <c r="J289" i="17"/>
  <c r="I289" i="17"/>
  <c r="J288" i="17"/>
  <c r="I288" i="17"/>
  <c r="G287" i="18" s="1"/>
  <c r="J287" i="17"/>
  <c r="I287" i="17"/>
  <c r="J286" i="17"/>
  <c r="I286" i="17"/>
  <c r="J285" i="17"/>
  <c r="I285" i="17"/>
  <c r="J284" i="17"/>
  <c r="I284" i="17"/>
  <c r="J283" i="17"/>
  <c r="I283" i="17"/>
  <c r="J282" i="17"/>
  <c r="I282" i="17"/>
  <c r="G281" i="18" s="1"/>
  <c r="J281" i="17"/>
  <c r="I281" i="17"/>
  <c r="J280" i="17"/>
  <c r="I280" i="17"/>
  <c r="J279" i="17"/>
  <c r="I279" i="17"/>
  <c r="G278" i="18" s="1"/>
  <c r="J278" i="17"/>
  <c r="I278" i="17"/>
  <c r="J277" i="17"/>
  <c r="I277" i="17"/>
  <c r="G276" i="18" s="1"/>
  <c r="J276" i="17"/>
  <c r="I276" i="17"/>
  <c r="G275" i="18" s="1"/>
  <c r="J275" i="17"/>
  <c r="I275" i="17"/>
  <c r="J274" i="17"/>
  <c r="I274" i="17"/>
  <c r="J273" i="17"/>
  <c r="I273" i="17"/>
  <c r="G272" i="18" s="1"/>
  <c r="J272" i="17"/>
  <c r="I272" i="17"/>
  <c r="J271" i="17"/>
  <c r="I271" i="17"/>
  <c r="G270" i="18" s="1"/>
  <c r="J270" i="17"/>
  <c r="I270" i="17"/>
  <c r="G269" i="18" s="1"/>
  <c r="J269" i="17"/>
  <c r="I269" i="17"/>
  <c r="J268" i="17"/>
  <c r="I268" i="17"/>
  <c r="J267" i="17"/>
  <c r="I267" i="17"/>
  <c r="G266" i="18" s="1"/>
  <c r="J266" i="17"/>
  <c r="I266" i="17"/>
  <c r="J265" i="17"/>
  <c r="I265" i="17"/>
  <c r="G264" i="18" s="1"/>
  <c r="J264" i="17"/>
  <c r="I264" i="17"/>
  <c r="G263" i="18" s="1"/>
  <c r="J263" i="17"/>
  <c r="I263" i="17"/>
  <c r="J262" i="17"/>
  <c r="I262" i="17"/>
  <c r="J261" i="17"/>
  <c r="I261" i="17"/>
  <c r="G260" i="18" s="1"/>
  <c r="J260" i="17"/>
  <c r="I260" i="17"/>
  <c r="J259" i="17"/>
  <c r="I259" i="17"/>
  <c r="G258" i="18" s="1"/>
  <c r="J258" i="17"/>
  <c r="I258" i="17"/>
  <c r="G257" i="18" s="1"/>
  <c r="J257" i="17"/>
  <c r="I257" i="17"/>
  <c r="J256" i="17"/>
  <c r="I256" i="17"/>
  <c r="J255" i="17"/>
  <c r="I255" i="17"/>
  <c r="G254" i="18" s="1"/>
  <c r="J254" i="17"/>
  <c r="I254" i="17"/>
  <c r="J253" i="17"/>
  <c r="I253" i="17"/>
  <c r="G252" i="18" s="1"/>
  <c r="J252" i="17"/>
  <c r="I252" i="17"/>
  <c r="G251" i="18" s="1"/>
  <c r="J251" i="17"/>
  <c r="I251" i="17"/>
  <c r="J250" i="17"/>
  <c r="I250" i="17"/>
  <c r="J249" i="17"/>
  <c r="I249" i="17"/>
  <c r="G248" i="18" s="1"/>
  <c r="J248" i="17"/>
  <c r="I248" i="17"/>
  <c r="J247" i="17"/>
  <c r="I247" i="17"/>
  <c r="G246" i="18" s="1"/>
  <c r="J246" i="17"/>
  <c r="I246" i="17"/>
  <c r="G245" i="18" s="1"/>
  <c r="J245" i="17"/>
  <c r="I245" i="17"/>
  <c r="J244" i="17"/>
  <c r="I244" i="17"/>
  <c r="J243" i="17"/>
  <c r="I243" i="17"/>
  <c r="G242" i="18" s="1"/>
  <c r="J242" i="17"/>
  <c r="I242" i="17"/>
  <c r="J241" i="17"/>
  <c r="I241" i="17"/>
  <c r="G240" i="18" s="1"/>
  <c r="J240" i="17"/>
  <c r="I240" i="17"/>
  <c r="G239" i="18" s="1"/>
  <c r="J239" i="17"/>
  <c r="I239" i="17"/>
  <c r="J238" i="17"/>
  <c r="G237" i="18" s="1"/>
  <c r="J237" i="17"/>
  <c r="I237" i="17"/>
  <c r="J236" i="17"/>
  <c r="G235" i="18" s="1"/>
  <c r="J235" i="17"/>
  <c r="I235" i="17"/>
  <c r="J234" i="17"/>
  <c r="I234" i="17"/>
  <c r="G233" i="18" s="1"/>
  <c r="J233" i="17"/>
  <c r="I233" i="17"/>
  <c r="G232" i="18" s="1"/>
  <c r="J232" i="17"/>
  <c r="I232" i="17"/>
  <c r="J231" i="17"/>
  <c r="I231" i="17"/>
  <c r="J230" i="17"/>
  <c r="I230" i="17"/>
  <c r="G229" i="18" s="1"/>
  <c r="J229" i="17"/>
  <c r="I229" i="17"/>
  <c r="J228" i="17"/>
  <c r="I228" i="17"/>
  <c r="G227" i="18" s="1"/>
  <c r="J227" i="17"/>
  <c r="I227" i="17"/>
  <c r="G226" i="18" s="1"/>
  <c r="J226" i="17"/>
  <c r="I226" i="17"/>
  <c r="J225" i="17"/>
  <c r="I225" i="17"/>
  <c r="J224" i="17"/>
  <c r="I224" i="17"/>
  <c r="G223" i="18" s="1"/>
  <c r="J223" i="17"/>
  <c r="I223" i="17"/>
  <c r="J222" i="17"/>
  <c r="I222" i="17"/>
  <c r="G221" i="18" s="1"/>
  <c r="J221" i="17"/>
  <c r="I221" i="17"/>
  <c r="G220" i="18" s="1"/>
  <c r="J220" i="17"/>
  <c r="I220" i="17"/>
  <c r="J219" i="17"/>
  <c r="I219" i="17"/>
  <c r="J218" i="17"/>
  <c r="I218" i="17"/>
  <c r="G217" i="18" s="1"/>
  <c r="J217" i="17"/>
  <c r="I217" i="17"/>
  <c r="J216" i="17"/>
  <c r="I216" i="17"/>
  <c r="G215" i="18" s="1"/>
  <c r="J215" i="17"/>
  <c r="I215" i="17"/>
  <c r="G214" i="18" s="1"/>
  <c r="J214" i="17"/>
  <c r="I214" i="17"/>
  <c r="J213" i="17"/>
  <c r="I213" i="17"/>
  <c r="J212" i="17"/>
  <c r="I212" i="17"/>
  <c r="G211" i="18" s="1"/>
  <c r="J211" i="17"/>
  <c r="I211" i="17"/>
  <c r="J210" i="17"/>
  <c r="I210" i="17"/>
  <c r="G209" i="18" s="1"/>
  <c r="J209" i="17"/>
  <c r="I209" i="17"/>
  <c r="G208" i="18" s="1"/>
  <c r="J208" i="17"/>
  <c r="I208" i="17"/>
  <c r="J207" i="17"/>
  <c r="I207" i="17"/>
  <c r="J206" i="17"/>
  <c r="I206" i="17"/>
  <c r="G205" i="18" s="1"/>
  <c r="J205" i="17"/>
  <c r="I205" i="17"/>
  <c r="J204" i="17"/>
  <c r="I204" i="17"/>
  <c r="G203" i="18" s="1"/>
  <c r="J203" i="17"/>
  <c r="I203" i="17"/>
  <c r="G202" i="18" s="1"/>
  <c r="J202" i="17"/>
  <c r="I202" i="17"/>
  <c r="J201" i="17"/>
  <c r="I201" i="17"/>
  <c r="J200" i="17"/>
  <c r="I200" i="17"/>
  <c r="G199" i="18" s="1"/>
  <c r="J199" i="17"/>
  <c r="I199" i="17"/>
  <c r="J198" i="17"/>
  <c r="I198" i="17"/>
  <c r="G197" i="18" s="1"/>
  <c r="J197" i="17"/>
  <c r="I197" i="17"/>
  <c r="G196" i="18" s="1"/>
  <c r="J196" i="17"/>
  <c r="I196" i="17"/>
  <c r="J195" i="17"/>
  <c r="I195" i="17"/>
  <c r="J194" i="17"/>
  <c r="I194" i="17"/>
  <c r="G193" i="18" s="1"/>
  <c r="J193" i="17"/>
  <c r="I193" i="17"/>
  <c r="J192" i="17"/>
  <c r="I192" i="17"/>
  <c r="G191" i="18" s="1"/>
  <c r="J191" i="17"/>
  <c r="I191" i="17"/>
  <c r="G190" i="18" s="1"/>
  <c r="J190" i="17"/>
  <c r="I190" i="17"/>
  <c r="J189" i="17"/>
  <c r="I189" i="17"/>
  <c r="J188" i="17"/>
  <c r="I188" i="17"/>
  <c r="G187" i="18" s="1"/>
  <c r="J187" i="17"/>
  <c r="I187" i="17"/>
  <c r="J186" i="17"/>
  <c r="I186" i="17"/>
  <c r="G185" i="18" s="1"/>
  <c r="J185" i="17"/>
  <c r="I185" i="17"/>
  <c r="G184" i="18" s="1"/>
  <c r="J184" i="17"/>
  <c r="I184" i="17"/>
  <c r="J183" i="17"/>
  <c r="I183" i="17"/>
  <c r="J182" i="17"/>
  <c r="I182" i="17"/>
  <c r="G181" i="18" s="1"/>
  <c r="J181" i="17"/>
  <c r="I181" i="17"/>
  <c r="J180" i="17"/>
  <c r="I180" i="17"/>
  <c r="G179" i="18" s="1"/>
  <c r="J179" i="17"/>
  <c r="I179" i="17"/>
  <c r="G178" i="18" s="1"/>
  <c r="J178" i="17"/>
  <c r="I178" i="17"/>
  <c r="J177" i="17"/>
  <c r="I177" i="17"/>
  <c r="J176" i="17"/>
  <c r="I176" i="17"/>
  <c r="G175" i="18" s="1"/>
  <c r="J175" i="17"/>
  <c r="I175" i="17"/>
  <c r="J174" i="17"/>
  <c r="I174" i="17"/>
  <c r="G173" i="18" s="1"/>
  <c r="J173" i="17"/>
  <c r="I173" i="17"/>
  <c r="G172" i="18" s="1"/>
  <c r="J172" i="17"/>
  <c r="I172" i="17"/>
  <c r="J171" i="17"/>
  <c r="I171" i="17"/>
  <c r="J170" i="17"/>
  <c r="I170" i="17"/>
  <c r="G169" i="18" s="1"/>
  <c r="J169" i="17"/>
  <c r="I169" i="17"/>
  <c r="J168" i="17"/>
  <c r="I168" i="17"/>
  <c r="G167" i="18" s="1"/>
  <c r="J167" i="17"/>
  <c r="I167" i="17"/>
  <c r="G166" i="18" s="1"/>
  <c r="J166" i="17"/>
  <c r="I166" i="17"/>
  <c r="J165" i="17"/>
  <c r="I165" i="17"/>
  <c r="J164" i="17"/>
  <c r="I164" i="17"/>
  <c r="G163" i="18" s="1"/>
  <c r="J163" i="17"/>
  <c r="I163" i="17"/>
  <c r="J162" i="17"/>
  <c r="I162" i="17"/>
  <c r="G161" i="18" s="1"/>
  <c r="J161" i="17"/>
  <c r="I161" i="17"/>
  <c r="G160" i="18" s="1"/>
  <c r="J160" i="17"/>
  <c r="I160" i="17"/>
  <c r="J159" i="17"/>
  <c r="I159" i="17"/>
  <c r="J158" i="17"/>
  <c r="I158" i="17"/>
  <c r="G157" i="18" s="1"/>
  <c r="J157" i="17"/>
  <c r="I157" i="17"/>
  <c r="G156" i="18" s="1"/>
  <c r="J156" i="17"/>
  <c r="I156" i="17"/>
  <c r="G155" i="18" s="1"/>
  <c r="J155" i="17"/>
  <c r="I155" i="17"/>
  <c r="G154" i="18" s="1"/>
  <c r="J154" i="17"/>
  <c r="I154" i="17"/>
  <c r="J153" i="17"/>
  <c r="I153" i="17"/>
  <c r="J152" i="17"/>
  <c r="I152" i="17"/>
  <c r="G151" i="18" s="1"/>
  <c r="J151" i="17"/>
  <c r="I151" i="17"/>
  <c r="G150" i="18" s="1"/>
  <c r="J150" i="17"/>
  <c r="I150" i="17"/>
  <c r="G149" i="18" s="1"/>
  <c r="J149" i="17"/>
  <c r="I149" i="17"/>
  <c r="G148" i="18" s="1"/>
  <c r="J148" i="17"/>
  <c r="I148" i="17"/>
  <c r="J147" i="17"/>
  <c r="I147" i="17"/>
  <c r="J146" i="17"/>
  <c r="I146" i="17"/>
  <c r="G145" i="18" s="1"/>
  <c r="J145" i="17"/>
  <c r="I145" i="17"/>
  <c r="G144" i="18" s="1"/>
  <c r="J144" i="17"/>
  <c r="I144" i="17"/>
  <c r="G143" i="18" s="1"/>
  <c r="J143" i="17"/>
  <c r="I143" i="17"/>
  <c r="G142" i="18" s="1"/>
  <c r="J142" i="17"/>
  <c r="I142" i="17"/>
  <c r="J141" i="17"/>
  <c r="I141" i="17"/>
  <c r="J140" i="17"/>
  <c r="I140" i="17"/>
  <c r="G139" i="18" s="1"/>
  <c r="J139" i="17"/>
  <c r="I139" i="17"/>
  <c r="G138" i="18" s="1"/>
  <c r="J138" i="17"/>
  <c r="I138" i="17"/>
  <c r="G137" i="18" s="1"/>
  <c r="J137" i="17"/>
  <c r="I137" i="17"/>
  <c r="G136" i="18" s="1"/>
  <c r="J136" i="17"/>
  <c r="I136" i="17"/>
  <c r="J135" i="17"/>
  <c r="I135" i="17"/>
  <c r="J134" i="17"/>
  <c r="I134" i="17"/>
  <c r="G133" i="18" s="1"/>
  <c r="J133" i="17"/>
  <c r="I133" i="17"/>
  <c r="G132" i="18" s="1"/>
  <c r="J132" i="17"/>
  <c r="I132" i="17"/>
  <c r="G131" i="18" s="1"/>
  <c r="J131" i="17"/>
  <c r="I131" i="17"/>
  <c r="G130" i="18" s="1"/>
  <c r="J130" i="17"/>
  <c r="I130" i="17"/>
  <c r="J129" i="17"/>
  <c r="I129" i="17"/>
  <c r="J128" i="17"/>
  <c r="I128" i="17"/>
  <c r="G127" i="18" s="1"/>
  <c r="J127" i="17"/>
  <c r="I127" i="17"/>
  <c r="G126" i="18" s="1"/>
  <c r="J126" i="17"/>
  <c r="I126" i="17"/>
  <c r="J125" i="17"/>
  <c r="I125" i="17"/>
  <c r="G124" i="18" s="1"/>
  <c r="J124" i="17"/>
  <c r="I124" i="17"/>
  <c r="J123" i="17"/>
  <c r="I123" i="17"/>
  <c r="J122" i="17"/>
  <c r="I122" i="17"/>
  <c r="G121" i="18" s="1"/>
  <c r="J118" i="17"/>
  <c r="I118" i="17"/>
  <c r="G117" i="18" s="1"/>
  <c r="J117" i="17"/>
  <c r="I117" i="17"/>
  <c r="G116" i="18" s="1"/>
  <c r="J116" i="17"/>
  <c r="I116" i="17"/>
  <c r="G115" i="18" s="1"/>
  <c r="J115" i="17"/>
  <c r="I115" i="17"/>
  <c r="J114" i="17"/>
  <c r="I114" i="17"/>
  <c r="J113" i="17"/>
  <c r="I113" i="17"/>
  <c r="G112" i="18" s="1"/>
  <c r="J112" i="17"/>
  <c r="I112" i="17"/>
  <c r="G111" i="18" s="1"/>
  <c r="J111" i="17"/>
  <c r="I111" i="17"/>
  <c r="G110" i="18" s="1"/>
  <c r="J110" i="17"/>
  <c r="I110" i="17"/>
  <c r="G109" i="18" s="1"/>
  <c r="J109" i="17"/>
  <c r="I109" i="17"/>
  <c r="J108" i="17"/>
  <c r="I108" i="17"/>
  <c r="J107" i="17"/>
  <c r="I107" i="17"/>
  <c r="G106" i="18" s="1"/>
  <c r="J106" i="17"/>
  <c r="I106" i="17"/>
  <c r="G105" i="18" s="1"/>
  <c r="J104" i="17"/>
  <c r="I104" i="17"/>
  <c r="G103" i="18" s="1"/>
  <c r="J102" i="17"/>
  <c r="I102" i="17"/>
  <c r="G101" i="18" s="1"/>
  <c r="J101" i="17"/>
  <c r="I101" i="17"/>
  <c r="J100" i="17"/>
  <c r="I100" i="17"/>
  <c r="J99" i="17"/>
  <c r="I99" i="17"/>
  <c r="G98" i="18" s="1"/>
  <c r="J98" i="17"/>
  <c r="I98" i="17"/>
  <c r="G97" i="18" s="1"/>
  <c r="J97" i="17"/>
  <c r="I97" i="17"/>
  <c r="G96" i="18" s="1"/>
  <c r="J96" i="17"/>
  <c r="I96" i="17"/>
  <c r="G95" i="18" s="1"/>
  <c r="J95" i="17"/>
  <c r="I95" i="17"/>
  <c r="J93" i="17"/>
  <c r="I93" i="17"/>
  <c r="J92" i="17"/>
  <c r="I92" i="17"/>
  <c r="G91" i="18" s="1"/>
  <c r="J91" i="17"/>
  <c r="I91" i="17"/>
  <c r="G90" i="18" s="1"/>
  <c r="J90" i="17"/>
  <c r="I90" i="17"/>
  <c r="G89" i="18" s="1"/>
  <c r="J89" i="17"/>
  <c r="I89" i="17"/>
  <c r="G88" i="18" s="1"/>
  <c r="J88" i="17"/>
  <c r="I88" i="17"/>
  <c r="J87" i="17"/>
  <c r="I87" i="17"/>
  <c r="J86" i="17"/>
  <c r="I86" i="17"/>
  <c r="G85" i="18" s="1"/>
  <c r="J85" i="17"/>
  <c r="I85" i="17"/>
  <c r="G84" i="18" s="1"/>
  <c r="J84" i="17"/>
  <c r="I84" i="17"/>
  <c r="G83" i="18" s="1"/>
  <c r="J83" i="17"/>
  <c r="I83" i="17"/>
  <c r="G82" i="18" s="1"/>
  <c r="J82" i="17"/>
  <c r="I82" i="17"/>
  <c r="J81" i="17"/>
  <c r="I81" i="17"/>
  <c r="J80" i="17"/>
  <c r="I80" i="17"/>
  <c r="G79" i="18" s="1"/>
  <c r="J79" i="17"/>
  <c r="I79" i="17"/>
  <c r="G78" i="18" s="1"/>
  <c r="J78" i="17"/>
  <c r="I78" i="17"/>
  <c r="G77" i="18" s="1"/>
  <c r="J77" i="17"/>
  <c r="I77" i="17"/>
  <c r="G76" i="18" s="1"/>
  <c r="J76" i="17"/>
  <c r="I76" i="17"/>
  <c r="J75" i="17"/>
  <c r="I75" i="17"/>
  <c r="J74" i="17"/>
  <c r="I74" i="17"/>
  <c r="G73" i="18" s="1"/>
  <c r="J73" i="17"/>
  <c r="I73" i="17"/>
  <c r="G72" i="18" s="1"/>
  <c r="J72" i="17"/>
  <c r="I72" i="17"/>
  <c r="G71" i="18" s="1"/>
  <c r="J71" i="17"/>
  <c r="I71" i="17"/>
  <c r="G70" i="18" s="1"/>
  <c r="J70" i="17"/>
  <c r="I70" i="17"/>
  <c r="J69" i="17"/>
  <c r="I69" i="17"/>
  <c r="J68" i="17"/>
  <c r="I68" i="17"/>
  <c r="G67" i="18" s="1"/>
  <c r="J67" i="17"/>
  <c r="I67" i="17"/>
  <c r="G66" i="18" s="1"/>
  <c r="J66" i="17"/>
  <c r="I66" i="17"/>
  <c r="G65" i="18" s="1"/>
  <c r="J65" i="17"/>
  <c r="I65" i="17"/>
  <c r="G64" i="18" s="1"/>
  <c r="J64" i="17"/>
  <c r="I64" i="17"/>
  <c r="J63" i="17"/>
  <c r="I63" i="17"/>
  <c r="J62" i="17"/>
  <c r="I62" i="17"/>
  <c r="G61" i="18" s="1"/>
  <c r="J61" i="17"/>
  <c r="I61" i="17"/>
  <c r="G60" i="18" s="1"/>
  <c r="J60" i="17"/>
  <c r="I60" i="17"/>
  <c r="G59" i="18" s="1"/>
  <c r="J59" i="17"/>
  <c r="I59" i="17"/>
  <c r="G58" i="18" s="1"/>
  <c r="J58" i="17"/>
  <c r="I58" i="17"/>
  <c r="J57" i="17"/>
  <c r="I57" i="17"/>
  <c r="J56" i="17"/>
  <c r="I56" i="17"/>
  <c r="G55" i="18" s="1"/>
  <c r="J55" i="17"/>
  <c r="I55" i="17"/>
  <c r="G54" i="18" s="1"/>
  <c r="J54" i="17"/>
  <c r="I54" i="17"/>
  <c r="G53" i="18" s="1"/>
  <c r="J53" i="17"/>
  <c r="I53" i="17"/>
  <c r="G52" i="18" s="1"/>
  <c r="J52" i="17"/>
  <c r="I52" i="17"/>
  <c r="J51" i="17"/>
  <c r="I51" i="17"/>
  <c r="J50" i="17"/>
  <c r="I50" i="17"/>
  <c r="G49" i="18" s="1"/>
  <c r="J49" i="17"/>
  <c r="I49" i="17"/>
  <c r="G48" i="18" s="1"/>
  <c r="J48" i="17"/>
  <c r="I48" i="17"/>
  <c r="G47" i="18" s="1"/>
  <c r="J47" i="17"/>
  <c r="I47" i="17"/>
  <c r="G46" i="18" s="1"/>
  <c r="J46" i="17"/>
  <c r="I46" i="17"/>
  <c r="J45" i="17"/>
  <c r="I45" i="17"/>
  <c r="J44" i="17"/>
  <c r="I44" i="17"/>
  <c r="G43" i="18" s="1"/>
  <c r="J43" i="17"/>
  <c r="I43" i="17"/>
  <c r="G42" i="18" s="1"/>
  <c r="J42" i="17"/>
  <c r="I42" i="17"/>
  <c r="G41" i="18" s="1"/>
  <c r="J41" i="17"/>
  <c r="I41" i="17"/>
  <c r="G40" i="18" s="1"/>
  <c r="J40" i="17"/>
  <c r="I40" i="17"/>
  <c r="J39" i="17"/>
  <c r="I39" i="17"/>
  <c r="J38" i="17"/>
  <c r="I38" i="17"/>
  <c r="G37" i="18" s="1"/>
  <c r="J37" i="17"/>
  <c r="I37" i="17"/>
  <c r="G36" i="18" s="1"/>
  <c r="J36" i="17"/>
  <c r="I36" i="17"/>
  <c r="G35" i="18" s="1"/>
  <c r="J35" i="17"/>
  <c r="I35" i="17"/>
  <c r="G34" i="18" s="1"/>
  <c r="J34" i="17"/>
  <c r="I34" i="17"/>
  <c r="J33" i="17"/>
  <c r="I33" i="17"/>
  <c r="J32" i="17"/>
  <c r="I32" i="17"/>
  <c r="G31" i="18" s="1"/>
  <c r="J31" i="17"/>
  <c r="I31" i="17"/>
  <c r="G30" i="18" s="1"/>
  <c r="J30" i="17"/>
  <c r="I30" i="17"/>
  <c r="G29" i="18" s="1"/>
  <c r="J29" i="17"/>
  <c r="I29" i="17"/>
  <c r="G28" i="18" s="1"/>
  <c r="J28" i="17"/>
  <c r="I28" i="17"/>
  <c r="J27" i="17"/>
  <c r="I27" i="17"/>
  <c r="J26" i="17"/>
  <c r="I26" i="17"/>
  <c r="G25" i="18" s="1"/>
  <c r="J25" i="17"/>
  <c r="I25" i="17"/>
  <c r="G24" i="18" s="1"/>
  <c r="J24" i="17"/>
  <c r="I24" i="17"/>
  <c r="G23" i="18" s="1"/>
  <c r="J23" i="17"/>
  <c r="I23" i="17"/>
  <c r="G22" i="18" s="1"/>
  <c r="J22" i="17"/>
  <c r="I22" i="17"/>
  <c r="J21" i="17"/>
  <c r="I21" i="17"/>
  <c r="J20" i="17"/>
  <c r="I20" i="17"/>
  <c r="G19" i="18" s="1"/>
  <c r="J19" i="17"/>
  <c r="I19" i="17"/>
  <c r="G18" i="18" s="1"/>
  <c r="J18" i="17"/>
  <c r="I18" i="17"/>
  <c r="G17" i="18" s="1"/>
  <c r="J17" i="17"/>
  <c r="I17" i="17"/>
  <c r="G16" i="18" s="1"/>
  <c r="J16" i="17"/>
  <c r="I16" i="17"/>
  <c r="J15" i="17"/>
  <c r="I15" i="17"/>
  <c r="J14" i="17"/>
  <c r="I14" i="17"/>
  <c r="G13" i="18" s="1"/>
  <c r="J13" i="17"/>
  <c r="I13" i="17"/>
  <c r="G12" i="18" s="1"/>
  <c r="J12" i="17"/>
  <c r="I12" i="17"/>
  <c r="G11" i="18" s="1"/>
  <c r="J11" i="17"/>
  <c r="I11" i="17"/>
  <c r="G10" i="18" s="1"/>
  <c r="J10" i="17"/>
  <c r="I10" i="17"/>
  <c r="J9" i="17"/>
  <c r="I9" i="17"/>
  <c r="J8" i="17"/>
  <c r="I8" i="17"/>
  <c r="G7" i="18" s="1"/>
  <c r="J7" i="17"/>
  <c r="I7" i="17"/>
  <c r="G6" i="18" s="1"/>
  <c r="J5" i="17"/>
  <c r="I5" i="17"/>
  <c r="G4" i="18" s="1"/>
  <c r="J4" i="17"/>
  <c r="I4" i="17"/>
  <c r="G3" i="18" s="1"/>
  <c r="J3" i="17"/>
  <c r="I3" i="17"/>
  <c r="I136" i="14"/>
  <c r="J136" i="14"/>
  <c r="I137" i="14"/>
  <c r="J137" i="14"/>
  <c r="I138" i="14"/>
  <c r="J138" i="14"/>
  <c r="I139" i="14"/>
  <c r="J139" i="14"/>
  <c r="I140" i="14"/>
  <c r="J140" i="14"/>
  <c r="I141" i="14"/>
  <c r="J141" i="14"/>
  <c r="I142" i="14"/>
  <c r="J142" i="14"/>
  <c r="I143" i="14"/>
  <c r="J143" i="14"/>
  <c r="I144" i="14"/>
  <c r="J144" i="14"/>
  <c r="I145" i="14"/>
  <c r="J145" i="14"/>
  <c r="I146" i="14"/>
  <c r="J146" i="14"/>
  <c r="I147" i="14"/>
  <c r="J147" i="14"/>
  <c r="I148" i="14"/>
  <c r="J148" i="14"/>
  <c r="I149" i="14"/>
  <c r="J149" i="14"/>
  <c r="I150" i="14"/>
  <c r="J150" i="14"/>
  <c r="I151" i="14"/>
  <c r="J151" i="14"/>
  <c r="I152" i="14"/>
  <c r="J152" i="14"/>
  <c r="I153" i="14"/>
  <c r="J153" i="14"/>
  <c r="I154" i="14"/>
  <c r="J154" i="14"/>
  <c r="I155" i="14"/>
  <c r="J155" i="14"/>
  <c r="I156" i="14"/>
  <c r="J156" i="14"/>
  <c r="I157" i="14"/>
  <c r="J157" i="14"/>
  <c r="I158" i="14"/>
  <c r="J158" i="14"/>
  <c r="I159" i="14"/>
  <c r="J159" i="14"/>
  <c r="I160" i="14"/>
  <c r="J160" i="14"/>
  <c r="I161" i="14"/>
  <c r="J161" i="14"/>
  <c r="I162" i="14"/>
  <c r="J162" i="14"/>
  <c r="I163" i="14"/>
  <c r="J163" i="14"/>
  <c r="I164" i="14"/>
  <c r="J164" i="14"/>
  <c r="I165" i="14"/>
  <c r="J165" i="14"/>
  <c r="I166" i="14"/>
  <c r="J166" i="14"/>
  <c r="I167" i="14"/>
  <c r="J167" i="14"/>
  <c r="I168" i="14"/>
  <c r="J168" i="14"/>
  <c r="I169" i="14"/>
  <c r="J169" i="14"/>
  <c r="I170" i="14"/>
  <c r="J170" i="14"/>
  <c r="I171" i="14"/>
  <c r="J171" i="14"/>
  <c r="I172" i="14"/>
  <c r="J172" i="14"/>
  <c r="I173" i="14"/>
  <c r="J173" i="14"/>
  <c r="I174" i="14"/>
  <c r="J174" i="14"/>
  <c r="I175" i="14"/>
  <c r="J175" i="14"/>
  <c r="I176" i="14"/>
  <c r="J176" i="14"/>
  <c r="I177" i="14"/>
  <c r="J177" i="14"/>
  <c r="I178" i="14"/>
  <c r="J178" i="14"/>
  <c r="I179" i="14"/>
  <c r="J179" i="14"/>
  <c r="I180" i="14"/>
  <c r="J180" i="14"/>
  <c r="I181" i="14"/>
  <c r="J181" i="14"/>
  <c r="I182" i="14"/>
  <c r="J182" i="14"/>
  <c r="I183" i="14"/>
  <c r="J183" i="14"/>
  <c r="I184" i="14"/>
  <c r="J184" i="14"/>
  <c r="I185" i="14"/>
  <c r="J185" i="14"/>
  <c r="I186" i="14"/>
  <c r="J186" i="14"/>
  <c r="I187" i="14"/>
  <c r="J187" i="14"/>
  <c r="I188" i="14"/>
  <c r="J188" i="14"/>
  <c r="I189" i="14"/>
  <c r="J189" i="14"/>
  <c r="I190" i="14"/>
  <c r="J190" i="14"/>
  <c r="I191" i="14"/>
  <c r="J191" i="14"/>
  <c r="I192" i="14"/>
  <c r="J192" i="14"/>
  <c r="I193" i="14"/>
  <c r="J193" i="14"/>
  <c r="I194" i="14"/>
  <c r="J194" i="14"/>
  <c r="I195" i="14"/>
  <c r="J195" i="14"/>
  <c r="I196" i="14"/>
  <c r="J196" i="14"/>
  <c r="I197" i="14"/>
  <c r="J197" i="14"/>
  <c r="I198" i="14"/>
  <c r="J198" i="14"/>
  <c r="I199" i="14"/>
  <c r="J199" i="14"/>
  <c r="I200" i="14"/>
  <c r="J200" i="14"/>
  <c r="I201" i="14"/>
  <c r="J201" i="14"/>
  <c r="I202" i="14"/>
  <c r="J202" i="14"/>
  <c r="I203" i="14"/>
  <c r="J203" i="14"/>
  <c r="I204" i="14"/>
  <c r="J204" i="14"/>
  <c r="I205" i="14"/>
  <c r="J205" i="14"/>
  <c r="I206" i="14"/>
  <c r="J206" i="14"/>
  <c r="I207" i="14"/>
  <c r="J207" i="14"/>
  <c r="I208" i="14"/>
  <c r="J208" i="14"/>
  <c r="I209" i="14"/>
  <c r="J209" i="14"/>
  <c r="I210" i="14"/>
  <c r="J210" i="14"/>
  <c r="I211" i="14"/>
  <c r="J211" i="14"/>
  <c r="I212" i="14"/>
  <c r="J212" i="14"/>
  <c r="I213" i="14"/>
  <c r="J213" i="14"/>
  <c r="I214" i="14"/>
  <c r="J214" i="14"/>
  <c r="I215" i="14"/>
  <c r="J215" i="14"/>
  <c r="I216" i="14"/>
  <c r="J216" i="14"/>
  <c r="I217" i="14"/>
  <c r="J217" i="14"/>
  <c r="I218" i="14"/>
  <c r="J218" i="14"/>
  <c r="I219" i="14"/>
  <c r="J219" i="14"/>
  <c r="I220" i="14"/>
  <c r="J220" i="14"/>
  <c r="I221" i="14"/>
  <c r="J221" i="14"/>
  <c r="I222" i="14"/>
  <c r="J222" i="14"/>
  <c r="I223" i="14"/>
  <c r="J223" i="14"/>
  <c r="I224" i="14"/>
  <c r="J224" i="14"/>
  <c r="I225" i="14"/>
  <c r="J225" i="14"/>
  <c r="I226" i="14"/>
  <c r="J226" i="14"/>
  <c r="I227" i="14"/>
  <c r="J227" i="14"/>
  <c r="I228" i="14"/>
  <c r="J228" i="14"/>
  <c r="I229" i="14"/>
  <c r="J229" i="14"/>
  <c r="I230" i="14"/>
  <c r="J230" i="14"/>
  <c r="I231" i="14"/>
  <c r="J231" i="14"/>
  <c r="I232" i="14"/>
  <c r="J232" i="14"/>
  <c r="I233" i="14"/>
  <c r="J233" i="14"/>
  <c r="I234" i="14"/>
  <c r="J234" i="14"/>
  <c r="I235" i="14"/>
  <c r="J235" i="14"/>
  <c r="J236" i="14"/>
  <c r="G235" i="16" s="1"/>
  <c r="I237" i="14"/>
  <c r="J237" i="14"/>
  <c r="J238" i="14"/>
  <c r="G237" i="16" s="1"/>
  <c r="I239" i="14"/>
  <c r="J239" i="14"/>
  <c r="I240" i="14"/>
  <c r="J240" i="14"/>
  <c r="I241" i="14"/>
  <c r="J241" i="14"/>
  <c r="I242" i="14"/>
  <c r="J242" i="14"/>
  <c r="I243" i="14"/>
  <c r="J243" i="14"/>
  <c r="I244" i="14"/>
  <c r="J244" i="14"/>
  <c r="I245" i="14"/>
  <c r="J245" i="14"/>
  <c r="I246" i="14"/>
  <c r="J246" i="14"/>
  <c r="I247" i="14"/>
  <c r="J247" i="14"/>
  <c r="I248" i="14"/>
  <c r="J248" i="14"/>
  <c r="I249" i="14"/>
  <c r="J249" i="14"/>
  <c r="I250" i="14"/>
  <c r="J250" i="14"/>
  <c r="I251" i="14"/>
  <c r="J251" i="14"/>
  <c r="I252" i="14"/>
  <c r="J252" i="14"/>
  <c r="I253" i="14"/>
  <c r="J253" i="14"/>
  <c r="I254" i="14"/>
  <c r="J254" i="14"/>
  <c r="I255" i="14"/>
  <c r="J255" i="14"/>
  <c r="I256" i="14"/>
  <c r="J256" i="14"/>
  <c r="I257" i="14"/>
  <c r="J257" i="14"/>
  <c r="I258" i="14"/>
  <c r="J258" i="14"/>
  <c r="I259" i="14"/>
  <c r="J259" i="14"/>
  <c r="I260" i="14"/>
  <c r="J260" i="14"/>
  <c r="I261" i="14"/>
  <c r="J261" i="14"/>
  <c r="I262" i="14"/>
  <c r="J262" i="14"/>
  <c r="I263" i="14"/>
  <c r="J263" i="14"/>
  <c r="I264" i="14"/>
  <c r="J264" i="14"/>
  <c r="I265" i="14"/>
  <c r="J265" i="14"/>
  <c r="I266" i="14"/>
  <c r="J266" i="14"/>
  <c r="I267" i="14"/>
  <c r="J267" i="14"/>
  <c r="I268" i="14"/>
  <c r="J268" i="14"/>
  <c r="I269" i="14"/>
  <c r="J269" i="14"/>
  <c r="I270" i="14"/>
  <c r="J270" i="14"/>
  <c r="I271" i="14"/>
  <c r="J271" i="14"/>
  <c r="I272" i="14"/>
  <c r="J272" i="14"/>
  <c r="I273" i="14"/>
  <c r="J273" i="14"/>
  <c r="I274" i="14"/>
  <c r="J274" i="14"/>
  <c r="I275" i="14"/>
  <c r="J275" i="14"/>
  <c r="I276" i="14"/>
  <c r="J276" i="14"/>
  <c r="I277" i="14"/>
  <c r="J277" i="14"/>
  <c r="I278" i="14"/>
  <c r="J278" i="14"/>
  <c r="I279" i="14"/>
  <c r="J279" i="14"/>
  <c r="I280" i="14"/>
  <c r="J280" i="14"/>
  <c r="I281" i="14"/>
  <c r="J281" i="14"/>
  <c r="I282" i="14"/>
  <c r="J282" i="14"/>
  <c r="I283" i="14"/>
  <c r="J283" i="14"/>
  <c r="I284" i="14"/>
  <c r="J284" i="14"/>
  <c r="I285" i="14"/>
  <c r="J285" i="14"/>
  <c r="I286" i="14"/>
  <c r="J286" i="14"/>
  <c r="I287" i="14"/>
  <c r="J287" i="14"/>
  <c r="I288" i="14"/>
  <c r="J288" i="14"/>
  <c r="I289" i="14"/>
  <c r="J289" i="14"/>
  <c r="I290" i="14"/>
  <c r="J290" i="14"/>
  <c r="I291" i="14"/>
  <c r="J291" i="14"/>
  <c r="I292" i="14"/>
  <c r="J292" i="14"/>
  <c r="I293" i="14"/>
  <c r="J293" i="14"/>
  <c r="I294" i="14"/>
  <c r="J294" i="14"/>
  <c r="I295" i="14"/>
  <c r="J295" i="14"/>
  <c r="I296" i="14"/>
  <c r="J296" i="14"/>
  <c r="I297" i="14"/>
  <c r="J297" i="14"/>
  <c r="J135" i="14"/>
  <c r="I135" i="14"/>
  <c r="I51" i="14"/>
  <c r="J51" i="14"/>
  <c r="I52" i="14"/>
  <c r="J52" i="14"/>
  <c r="I53" i="14"/>
  <c r="J53" i="14"/>
  <c r="I54" i="14"/>
  <c r="J54" i="14"/>
  <c r="I55" i="14"/>
  <c r="J55" i="14"/>
  <c r="I56" i="14"/>
  <c r="J56" i="14"/>
  <c r="I57" i="14"/>
  <c r="J57" i="14"/>
  <c r="I58" i="14"/>
  <c r="J58" i="14"/>
  <c r="I59" i="14"/>
  <c r="J59" i="14"/>
  <c r="I60" i="14"/>
  <c r="J60" i="14"/>
  <c r="I61" i="14"/>
  <c r="J61" i="14"/>
  <c r="I62" i="14"/>
  <c r="J62" i="14"/>
  <c r="I63" i="14"/>
  <c r="J63" i="14"/>
  <c r="I64" i="14"/>
  <c r="J64" i="14"/>
  <c r="I65" i="14"/>
  <c r="J65" i="14"/>
  <c r="I66" i="14"/>
  <c r="J66" i="14"/>
  <c r="I67" i="14"/>
  <c r="J67" i="14"/>
  <c r="I68" i="14"/>
  <c r="J68" i="14"/>
  <c r="I69" i="14"/>
  <c r="J69" i="14"/>
  <c r="I70" i="14"/>
  <c r="J70" i="14"/>
  <c r="I71" i="14"/>
  <c r="J71" i="14"/>
  <c r="I72" i="14"/>
  <c r="J72" i="14"/>
  <c r="I73" i="14"/>
  <c r="J73" i="14"/>
  <c r="I74" i="14"/>
  <c r="J74" i="14"/>
  <c r="I75" i="14"/>
  <c r="J75" i="14"/>
  <c r="I76" i="14"/>
  <c r="J76" i="14"/>
  <c r="I77" i="14"/>
  <c r="J77" i="14"/>
  <c r="I78" i="14"/>
  <c r="J78" i="14"/>
  <c r="I79" i="14"/>
  <c r="J79" i="14"/>
  <c r="I80" i="14"/>
  <c r="J80" i="14"/>
  <c r="I81" i="14"/>
  <c r="J81" i="14"/>
  <c r="I82" i="14"/>
  <c r="J82" i="14"/>
  <c r="I83" i="14"/>
  <c r="J83" i="14"/>
  <c r="I84" i="14"/>
  <c r="J84" i="14"/>
  <c r="I85" i="14"/>
  <c r="J85" i="14"/>
  <c r="I86" i="14"/>
  <c r="J86" i="14"/>
  <c r="I87" i="14"/>
  <c r="J87" i="14"/>
  <c r="I88" i="14"/>
  <c r="J88" i="14"/>
  <c r="I89" i="14"/>
  <c r="J89" i="14"/>
  <c r="I90" i="14"/>
  <c r="J90" i="14"/>
  <c r="I91" i="14"/>
  <c r="J91" i="14"/>
  <c r="I92" i="14"/>
  <c r="J92" i="14"/>
  <c r="I93" i="14"/>
  <c r="J93" i="14"/>
  <c r="I95" i="14"/>
  <c r="J95" i="14"/>
  <c r="I96" i="14"/>
  <c r="J96" i="14"/>
  <c r="I97" i="14"/>
  <c r="J97" i="14"/>
  <c r="I98" i="14"/>
  <c r="J98" i="14"/>
  <c r="I99" i="14"/>
  <c r="J99" i="14"/>
  <c r="I100" i="14"/>
  <c r="J100" i="14"/>
  <c r="I101" i="14"/>
  <c r="J101" i="14"/>
  <c r="I102" i="14"/>
  <c r="J102" i="14"/>
  <c r="I103" i="14"/>
  <c r="J103" i="14"/>
  <c r="I104" i="14"/>
  <c r="J104" i="14"/>
  <c r="I105" i="14"/>
  <c r="J105" i="14"/>
  <c r="I106" i="14"/>
  <c r="J106" i="14"/>
  <c r="I107" i="14"/>
  <c r="J107" i="14"/>
  <c r="I108" i="14"/>
  <c r="J108" i="14"/>
  <c r="I109" i="14"/>
  <c r="J109" i="14"/>
  <c r="I110" i="14"/>
  <c r="J110" i="14"/>
  <c r="I111" i="14"/>
  <c r="J111" i="14"/>
  <c r="I112" i="14"/>
  <c r="J112" i="14"/>
  <c r="I113" i="14"/>
  <c r="J113" i="14"/>
  <c r="I114" i="14"/>
  <c r="J114" i="14"/>
  <c r="I115" i="14"/>
  <c r="J115" i="14"/>
  <c r="I116" i="14"/>
  <c r="J116" i="14"/>
  <c r="I117" i="14"/>
  <c r="J117" i="14"/>
  <c r="I118" i="14"/>
  <c r="J118" i="14"/>
  <c r="I122" i="14"/>
  <c r="J122" i="14"/>
  <c r="I123" i="14"/>
  <c r="J123" i="14"/>
  <c r="I124" i="14"/>
  <c r="J124" i="14"/>
  <c r="I125" i="14"/>
  <c r="J125" i="14"/>
  <c r="I126" i="14"/>
  <c r="J126" i="14"/>
  <c r="I127" i="14"/>
  <c r="J127" i="14"/>
  <c r="I128" i="14"/>
  <c r="J128" i="14"/>
  <c r="I129" i="14"/>
  <c r="J129" i="14"/>
  <c r="I130" i="14"/>
  <c r="J130" i="14"/>
  <c r="I131" i="14"/>
  <c r="J131" i="14"/>
  <c r="I132" i="14"/>
  <c r="J132" i="14"/>
  <c r="I133" i="14"/>
  <c r="J133" i="14"/>
  <c r="I134" i="14"/>
  <c r="J134" i="14"/>
  <c r="J50" i="14"/>
  <c r="I50" i="14"/>
  <c r="I4" i="14"/>
  <c r="J4" i="14"/>
  <c r="I5" i="14"/>
  <c r="J5" i="14"/>
  <c r="I6" i="14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7" i="14"/>
  <c r="J27" i="14"/>
  <c r="I28" i="14"/>
  <c r="J28" i="14"/>
  <c r="I29" i="14"/>
  <c r="J29" i="14"/>
  <c r="I30" i="14"/>
  <c r="J30" i="14"/>
  <c r="I31" i="14"/>
  <c r="J31" i="14"/>
  <c r="I32" i="14"/>
  <c r="J32" i="14"/>
  <c r="I33" i="14"/>
  <c r="J33" i="14"/>
  <c r="I34" i="14"/>
  <c r="J34" i="14"/>
  <c r="I35" i="14"/>
  <c r="J35" i="14"/>
  <c r="I36" i="14"/>
  <c r="J36" i="14"/>
  <c r="I37" i="14"/>
  <c r="J37" i="14"/>
  <c r="I38" i="14"/>
  <c r="J38" i="14"/>
  <c r="I39" i="14"/>
  <c r="J39" i="14"/>
  <c r="I40" i="14"/>
  <c r="J40" i="14"/>
  <c r="I41" i="14"/>
  <c r="J41" i="14"/>
  <c r="I42" i="14"/>
  <c r="J42" i="14"/>
  <c r="I43" i="14"/>
  <c r="J43" i="14"/>
  <c r="I44" i="14"/>
  <c r="J44" i="14"/>
  <c r="I45" i="14"/>
  <c r="J45" i="14"/>
  <c r="I46" i="14"/>
  <c r="J46" i="14"/>
  <c r="I47" i="14"/>
  <c r="J47" i="14"/>
  <c r="I48" i="14"/>
  <c r="J48" i="14"/>
  <c r="I49" i="14"/>
  <c r="J49" i="14"/>
  <c r="J3" i="14"/>
  <c r="I3" i="14"/>
  <c r="F94" i="17"/>
  <c r="F94" i="14"/>
  <c r="H21" i="13"/>
  <c r="G6" i="16" l="1"/>
  <c r="G132" i="16"/>
  <c r="G126" i="16"/>
  <c r="G117" i="16"/>
  <c r="G111" i="16"/>
  <c r="G105" i="16"/>
  <c r="G99" i="16"/>
  <c r="G47" i="16"/>
  <c r="G41" i="16"/>
  <c r="G35" i="16"/>
  <c r="G29" i="16"/>
  <c r="G11" i="16"/>
  <c r="G131" i="16"/>
  <c r="G110" i="16"/>
  <c r="G98" i="16"/>
  <c r="G23" i="16"/>
  <c r="G17" i="16"/>
  <c r="G5" i="16"/>
  <c r="G125" i="16"/>
  <c r="G116" i="16"/>
  <c r="G104" i="16"/>
  <c r="G130" i="16"/>
  <c r="G236" i="16"/>
  <c r="G4" i="16"/>
  <c r="G97" i="16"/>
  <c r="G43" i="16"/>
  <c r="G37" i="16"/>
  <c r="G31" i="16"/>
  <c r="G25" i="16"/>
  <c r="G19" i="16"/>
  <c r="G13" i="16"/>
  <c r="G7" i="16"/>
  <c r="G133" i="16"/>
  <c r="G127" i="16"/>
  <c r="D21" i="13" s="1"/>
  <c r="G121" i="16"/>
  <c r="G112" i="16"/>
  <c r="G106" i="16"/>
  <c r="G100" i="16"/>
  <c r="G94" i="16"/>
  <c r="G109" i="16"/>
  <c r="G8" i="18"/>
  <c r="G14" i="18"/>
  <c r="G20" i="18"/>
  <c r="G26" i="18"/>
  <c r="G32" i="18"/>
  <c r="G38" i="18"/>
  <c r="G44" i="18"/>
  <c r="G50" i="18"/>
  <c r="G56" i="18"/>
  <c r="G62" i="18"/>
  <c r="G68" i="18"/>
  <c r="G74" i="18"/>
  <c r="G80" i="18"/>
  <c r="G86" i="18"/>
  <c r="G92" i="18"/>
  <c r="G99" i="18"/>
  <c r="G107" i="18"/>
  <c r="G113" i="18"/>
  <c r="G122" i="18"/>
  <c r="G128" i="18"/>
  <c r="G134" i="18"/>
  <c r="G140" i="18"/>
  <c r="G146" i="18"/>
  <c r="G152" i="18"/>
  <c r="G158" i="18"/>
  <c r="G164" i="18"/>
  <c r="G170" i="18"/>
  <c r="G176" i="18"/>
  <c r="G182" i="18"/>
  <c r="G188" i="18"/>
  <c r="G194" i="18"/>
  <c r="G200" i="18"/>
  <c r="G206" i="18"/>
  <c r="G212" i="18"/>
  <c r="G218" i="18"/>
  <c r="G224" i="18"/>
  <c r="G230" i="18"/>
  <c r="G243" i="18"/>
  <c r="G249" i="18"/>
  <c r="G255" i="18"/>
  <c r="G261" i="18"/>
  <c r="G267" i="18"/>
  <c r="G273" i="18"/>
  <c r="G279" i="18"/>
  <c r="G285" i="18"/>
  <c r="G292" i="18"/>
  <c r="G134" i="16"/>
  <c r="G9" i="18"/>
  <c r="G15" i="18"/>
  <c r="G21" i="18"/>
  <c r="G27" i="18"/>
  <c r="G33" i="18"/>
  <c r="G39" i="18"/>
  <c r="G45" i="18"/>
  <c r="G51" i="18"/>
  <c r="G57" i="18"/>
  <c r="G63" i="18"/>
  <c r="G69" i="18"/>
  <c r="G75" i="18"/>
  <c r="G81" i="18"/>
  <c r="G87" i="18"/>
  <c r="G94" i="18"/>
  <c r="G100" i="18"/>
  <c r="G108" i="18"/>
  <c r="G114" i="18"/>
  <c r="G123" i="18"/>
  <c r="G129" i="18"/>
  <c r="G135" i="18"/>
  <c r="G141" i="18"/>
  <c r="G147" i="18"/>
  <c r="G153" i="18"/>
  <c r="G159" i="18"/>
  <c r="G165" i="18"/>
  <c r="G171" i="18"/>
  <c r="G177" i="18"/>
  <c r="G183" i="18"/>
  <c r="G189" i="18"/>
  <c r="G195" i="18"/>
  <c r="G201" i="18"/>
  <c r="G207" i="18"/>
  <c r="G213" i="18"/>
  <c r="G219" i="18"/>
  <c r="G225" i="18"/>
  <c r="G231" i="18"/>
  <c r="G238" i="18"/>
  <c r="G244" i="18"/>
  <c r="G250" i="18"/>
  <c r="G256" i="18"/>
  <c r="G262" i="18"/>
  <c r="G268" i="18"/>
  <c r="G274" i="18"/>
  <c r="G103" i="16"/>
  <c r="G45" i="16"/>
  <c r="G39" i="16"/>
  <c r="G33" i="16"/>
  <c r="G27" i="16"/>
  <c r="G21" i="16"/>
  <c r="G15" i="16"/>
  <c r="G9" i="16"/>
  <c r="G3" i="16"/>
  <c r="G129" i="16"/>
  <c r="G123" i="16"/>
  <c r="G114" i="16"/>
  <c r="G108" i="16"/>
  <c r="G102" i="16"/>
  <c r="G96" i="16"/>
  <c r="G124" i="16"/>
  <c r="G162" i="18"/>
  <c r="G168" i="18"/>
  <c r="G174" i="18"/>
  <c r="G180" i="18"/>
  <c r="G186" i="18"/>
  <c r="G192" i="18"/>
  <c r="G198" i="18"/>
  <c r="G204" i="18"/>
  <c r="G210" i="18"/>
  <c r="G216" i="18"/>
  <c r="G222" i="18"/>
  <c r="G228" i="18"/>
  <c r="G234" i="18"/>
  <c r="G241" i="18"/>
  <c r="G247" i="18"/>
  <c r="G253" i="18"/>
  <c r="G259" i="18"/>
  <c r="G265" i="18"/>
  <c r="G271" i="18"/>
  <c r="G277" i="18"/>
  <c r="G283" i="18"/>
  <c r="G290" i="18"/>
  <c r="G296" i="18"/>
  <c r="G115" i="16"/>
  <c r="G128" i="16"/>
  <c r="G122" i="16"/>
  <c r="G113" i="16"/>
  <c r="G107" i="16"/>
  <c r="G101" i="16"/>
  <c r="G95" i="16"/>
  <c r="I94" i="17"/>
  <c r="E93" i="18"/>
  <c r="I94" i="14"/>
  <c r="E93" i="16"/>
  <c r="J94" i="14"/>
  <c r="G48" i="16"/>
  <c r="G46" i="16"/>
  <c r="G44" i="16"/>
  <c r="G42" i="16"/>
  <c r="G40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12" i="16"/>
  <c r="G10" i="16"/>
  <c r="G8" i="16"/>
  <c r="G92" i="16"/>
  <c r="G90" i="16"/>
  <c r="G88" i="16"/>
  <c r="G86" i="16"/>
  <c r="G84" i="16"/>
  <c r="G82" i="16"/>
  <c r="G80" i="16"/>
  <c r="G78" i="16"/>
  <c r="G76" i="16"/>
  <c r="G74" i="16"/>
  <c r="G72" i="16"/>
  <c r="G70" i="16"/>
  <c r="G68" i="16"/>
  <c r="G66" i="16"/>
  <c r="G64" i="16"/>
  <c r="G62" i="16"/>
  <c r="G60" i="16"/>
  <c r="G49" i="16"/>
  <c r="G91" i="16"/>
  <c r="G89" i="16"/>
  <c r="G87" i="16"/>
  <c r="G85" i="16"/>
  <c r="G83" i="16"/>
  <c r="G81" i="16"/>
  <c r="G79" i="16"/>
  <c r="G77" i="16"/>
  <c r="G75" i="16"/>
  <c r="G73" i="16"/>
  <c r="G71" i="16"/>
  <c r="G69" i="16"/>
  <c r="G67" i="16"/>
  <c r="G65" i="16"/>
  <c r="G63" i="16"/>
  <c r="G61" i="16"/>
  <c r="G59" i="16"/>
  <c r="G57" i="16"/>
  <c r="G55" i="16"/>
  <c r="G53" i="16"/>
  <c r="G51" i="16"/>
  <c r="G295" i="16"/>
  <c r="G293" i="16"/>
  <c r="G291" i="16"/>
  <c r="G289" i="16"/>
  <c r="D10" i="13" s="1"/>
  <c r="G287" i="16"/>
  <c r="G285" i="16"/>
  <c r="G283" i="16"/>
  <c r="G281" i="16"/>
  <c r="G279" i="16"/>
  <c r="G277" i="16"/>
  <c r="G275" i="16"/>
  <c r="G273" i="16"/>
  <c r="G271" i="16"/>
  <c r="G269" i="16"/>
  <c r="G267" i="16"/>
  <c r="G265" i="16"/>
  <c r="G263" i="16"/>
  <c r="G261" i="16"/>
  <c r="G259" i="16"/>
  <c r="G257" i="16"/>
  <c r="G255" i="16"/>
  <c r="G253" i="16"/>
  <c r="G251" i="16"/>
  <c r="G249" i="16"/>
  <c r="G247" i="16"/>
  <c r="G245" i="16"/>
  <c r="G243" i="16"/>
  <c r="G241" i="16"/>
  <c r="G239" i="16"/>
  <c r="G234" i="16"/>
  <c r="G232" i="16"/>
  <c r="G230" i="16"/>
  <c r="G228" i="16"/>
  <c r="G226" i="16"/>
  <c r="G224" i="16"/>
  <c r="G222" i="16"/>
  <c r="G220" i="16"/>
  <c r="G218" i="16"/>
  <c r="G216" i="16"/>
  <c r="G214" i="16"/>
  <c r="G212" i="16"/>
  <c r="G210" i="16"/>
  <c r="G208" i="16"/>
  <c r="G206" i="16"/>
  <c r="G204" i="16"/>
  <c r="G202" i="16"/>
  <c r="G200" i="16"/>
  <c r="G198" i="16"/>
  <c r="G196" i="16"/>
  <c r="G194" i="16"/>
  <c r="G192" i="16"/>
  <c r="G190" i="16"/>
  <c r="G188" i="16"/>
  <c r="G186" i="16"/>
  <c r="G184" i="16"/>
  <c r="G182" i="16"/>
  <c r="G180" i="16"/>
  <c r="G178" i="16"/>
  <c r="G176" i="16"/>
  <c r="G174" i="16"/>
  <c r="G172" i="16"/>
  <c r="G170" i="16"/>
  <c r="G168" i="16"/>
  <c r="G166" i="16"/>
  <c r="G164" i="16"/>
  <c r="G162" i="16"/>
  <c r="G160" i="16"/>
  <c r="G158" i="16"/>
  <c r="G156" i="16"/>
  <c r="G154" i="16"/>
  <c r="G152" i="16"/>
  <c r="G150" i="16"/>
  <c r="G148" i="16"/>
  <c r="G146" i="16"/>
  <c r="G144" i="16"/>
  <c r="G142" i="16"/>
  <c r="G140" i="16"/>
  <c r="G138" i="16"/>
  <c r="G136" i="16"/>
  <c r="G236" i="18"/>
  <c r="F13" i="5"/>
  <c r="G58" i="16"/>
  <c r="G56" i="16"/>
  <c r="G54" i="16"/>
  <c r="G52" i="16"/>
  <c r="G50" i="16"/>
  <c r="G296" i="16"/>
  <c r="G294" i="16"/>
  <c r="G292" i="16"/>
  <c r="G290" i="16"/>
  <c r="G288" i="16"/>
  <c r="G286" i="16"/>
  <c r="G284" i="16"/>
  <c r="G282" i="16"/>
  <c r="G280" i="16"/>
  <c r="G278" i="16"/>
  <c r="G276" i="16"/>
  <c r="G274" i="16"/>
  <c r="G272" i="16"/>
  <c r="G270" i="16"/>
  <c r="G268" i="16"/>
  <c r="G266" i="16"/>
  <c r="G264" i="16"/>
  <c r="G262" i="16"/>
  <c r="G260" i="16"/>
  <c r="G258" i="16"/>
  <c r="G256" i="16"/>
  <c r="G254" i="16"/>
  <c r="G252" i="16"/>
  <c r="G250" i="16"/>
  <c r="G248" i="16"/>
  <c r="G246" i="16"/>
  <c r="G244" i="16"/>
  <c r="G242" i="16"/>
  <c r="G240" i="16"/>
  <c r="G238" i="16"/>
  <c r="G233" i="16"/>
  <c r="G231" i="16"/>
  <c r="G229" i="16"/>
  <c r="G227" i="16"/>
  <c r="G225" i="16"/>
  <c r="G223" i="16"/>
  <c r="G221" i="16"/>
  <c r="G219" i="16"/>
  <c r="G217" i="16"/>
  <c r="G215" i="16"/>
  <c r="G213" i="16"/>
  <c r="G211" i="16"/>
  <c r="G209" i="16"/>
  <c r="G207" i="16"/>
  <c r="G205" i="16"/>
  <c r="G203" i="16"/>
  <c r="G201" i="16"/>
  <c r="G199" i="16"/>
  <c r="G197" i="16"/>
  <c r="G195" i="16"/>
  <c r="G193" i="16"/>
  <c r="G191" i="16"/>
  <c r="G189" i="16"/>
  <c r="G187" i="16"/>
  <c r="G185" i="16"/>
  <c r="G183" i="16"/>
  <c r="G181" i="16"/>
  <c r="G179" i="16"/>
  <c r="G177" i="16"/>
  <c r="G175" i="16"/>
  <c r="G173" i="16"/>
  <c r="G171" i="16"/>
  <c r="G169" i="16"/>
  <c r="G167" i="16"/>
  <c r="G165" i="16"/>
  <c r="G163" i="16"/>
  <c r="G161" i="16"/>
  <c r="G159" i="16"/>
  <c r="G157" i="16"/>
  <c r="G155" i="16"/>
  <c r="G153" i="16"/>
  <c r="G151" i="16"/>
  <c r="G149" i="16"/>
  <c r="G147" i="16"/>
  <c r="G145" i="16"/>
  <c r="G143" i="16"/>
  <c r="G141" i="16"/>
  <c r="G139" i="16"/>
  <c r="G137" i="16"/>
  <c r="G135" i="16"/>
  <c r="D11" i="4"/>
  <c r="G125" i="18"/>
  <c r="G280" i="18"/>
  <c r="G282" i="18"/>
  <c r="G284" i="18"/>
  <c r="G286" i="18"/>
  <c r="G288" i="18"/>
  <c r="G291" i="18"/>
  <c r="G293" i="18"/>
  <c r="G295" i="18"/>
  <c r="J94" i="17"/>
  <c r="J53" i="5"/>
  <c r="G93" i="16" l="1"/>
  <c r="G93" i="18"/>
  <c r="J54" i="5"/>
  <c r="J55" i="5"/>
  <c r="D54" i="5"/>
  <c r="D55" i="5"/>
  <c r="D53" i="5"/>
  <c r="K10" i="4"/>
  <c r="H16" i="13"/>
  <c r="G2" i="18"/>
  <c r="F2" i="18"/>
  <c r="E2" i="18"/>
  <c r="E322" i="17"/>
  <c r="D16" i="13"/>
  <c r="J61" i="5" l="1"/>
  <c r="J42" i="5"/>
  <c r="J38" i="5"/>
  <c r="J20" i="5"/>
  <c r="J32" i="4"/>
  <c r="J59" i="5"/>
  <c r="J31" i="4"/>
  <c r="J27" i="4"/>
  <c r="J25" i="4"/>
  <c r="J23" i="4"/>
  <c r="J21" i="4"/>
  <c r="J41" i="5"/>
  <c r="J37" i="5"/>
  <c r="J35" i="5"/>
  <c r="J48" i="5"/>
  <c r="J28" i="5"/>
  <c r="J24" i="5"/>
  <c r="J19" i="5"/>
  <c r="J82" i="5"/>
  <c r="J78" i="5"/>
  <c r="J76" i="5"/>
  <c r="J70" i="5"/>
  <c r="L11" i="5"/>
  <c r="J28" i="4"/>
  <c r="J52" i="5"/>
  <c r="J49" i="5"/>
  <c r="J32" i="5"/>
  <c r="J29" i="5"/>
  <c r="J25" i="5"/>
  <c r="L12" i="5"/>
  <c r="J64" i="5"/>
  <c r="J33" i="4"/>
  <c r="J62" i="5"/>
  <c r="J57" i="5"/>
  <c r="J29" i="4"/>
  <c r="J24" i="4"/>
  <c r="J22" i="4"/>
  <c r="J43" i="5"/>
  <c r="J39" i="5"/>
  <c r="J50" i="5"/>
  <c r="J33" i="5"/>
  <c r="J30" i="5"/>
  <c r="J26" i="5"/>
  <c r="J22" i="5"/>
  <c r="J21" i="5"/>
  <c r="J83" i="5"/>
  <c r="J81" i="5"/>
  <c r="J79" i="5"/>
  <c r="J73" i="5"/>
  <c r="J69" i="5"/>
  <c r="J17" i="5"/>
  <c r="J10" i="4"/>
  <c r="L13" i="4" s="1"/>
  <c r="J56" i="5"/>
  <c r="J60" i="5"/>
  <c r="J63" i="5"/>
  <c r="J58" i="5"/>
  <c r="J30" i="4"/>
  <c r="J26" i="4"/>
  <c r="J44" i="5"/>
  <c r="J40" i="5"/>
  <c r="J36" i="5"/>
  <c r="J51" i="5"/>
  <c r="J34" i="5"/>
  <c r="J31" i="5"/>
  <c r="J27" i="5"/>
  <c r="J23" i="5"/>
  <c r="J18" i="5"/>
  <c r="L10" i="5"/>
  <c r="J80" i="5"/>
  <c r="J77" i="5"/>
  <c r="J75" i="5"/>
  <c r="J74" i="5"/>
  <c r="J72" i="5"/>
  <c r="J71" i="5"/>
  <c r="J68" i="5"/>
  <c r="J322" i="14"/>
  <c r="I322" i="14"/>
  <c r="H322" i="14"/>
  <c r="G322" i="14"/>
  <c r="F322" i="14"/>
  <c r="E322" i="14"/>
  <c r="D17" i="13"/>
  <c r="G2" i="16"/>
  <c r="G321" i="16" s="1"/>
  <c r="F2" i="16"/>
  <c r="F321" i="16" s="1"/>
  <c r="E2" i="16"/>
  <c r="E321" i="16" s="1"/>
  <c r="N14" i="5" l="1"/>
  <c r="L18" i="4"/>
  <c r="D60" i="5"/>
  <c r="D63" i="5"/>
  <c r="D61" i="5"/>
  <c r="D58" i="5"/>
  <c r="D56" i="5"/>
  <c r="D30" i="4"/>
  <c r="D28" i="4"/>
  <c r="D26" i="4"/>
  <c r="D44" i="5"/>
  <c r="D42" i="5"/>
  <c r="D40" i="5"/>
  <c r="D38" i="5"/>
  <c r="D36" i="5"/>
  <c r="D52" i="5"/>
  <c r="D51" i="5"/>
  <c r="D49" i="5"/>
  <c r="D34" i="5"/>
  <c r="D32" i="5"/>
  <c r="D31" i="5"/>
  <c r="D29" i="5"/>
  <c r="D27" i="5"/>
  <c r="D25" i="5"/>
  <c r="D23" i="5"/>
  <c r="D20" i="5"/>
  <c r="D18" i="5"/>
  <c r="F12" i="5"/>
  <c r="F10" i="5"/>
  <c r="D64" i="5"/>
  <c r="D33" i="4"/>
  <c r="D32" i="4"/>
  <c r="D62" i="5"/>
  <c r="D59" i="5"/>
  <c r="D57" i="5"/>
  <c r="D31" i="4"/>
  <c r="D29" i="4"/>
  <c r="D27" i="4"/>
  <c r="D25" i="4"/>
  <c r="D24" i="4"/>
  <c r="D23" i="4"/>
  <c r="D22" i="4"/>
  <c r="D21" i="4"/>
  <c r="D43" i="5"/>
  <c r="D41" i="5"/>
  <c r="D39" i="5"/>
  <c r="D37" i="5"/>
  <c r="D35" i="5"/>
  <c r="D50" i="5"/>
  <c r="D48" i="5"/>
  <c r="D33" i="5"/>
  <c r="D30" i="5"/>
  <c r="D28" i="5"/>
  <c r="D26" i="5"/>
  <c r="D24" i="5"/>
  <c r="D22" i="5"/>
  <c r="D21" i="5"/>
  <c r="D19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17" i="5"/>
  <c r="F11" i="5"/>
  <c r="D10" i="4"/>
  <c r="F13" i="4" s="1"/>
  <c r="H14" i="5" l="1"/>
  <c r="F45" i="5"/>
  <c r="F65" i="5"/>
  <c r="D15" i="13"/>
  <c r="F84" i="5"/>
  <c r="L45" i="5"/>
  <c r="L65" i="5"/>
  <c r="L84" i="5"/>
  <c r="L34" i="4"/>
  <c r="N36" i="4" s="1"/>
  <c r="N38" i="4" s="1"/>
  <c r="N40" i="4" s="1"/>
  <c r="J23" i="13"/>
  <c r="H15" i="13"/>
  <c r="H86" i="5" l="1"/>
  <c r="H35" i="13"/>
  <c r="N86" i="5"/>
  <c r="N88" i="5" s="1"/>
  <c r="F18" i="13"/>
  <c r="N90" i="5" l="1"/>
  <c r="H42" i="13" s="1"/>
  <c r="H41" i="13"/>
  <c r="J37" i="13"/>
  <c r="H36" i="13"/>
  <c r="F23" i="13"/>
  <c r="N92" i="5" l="1"/>
  <c r="J43" i="13" s="1"/>
  <c r="J45" i="13" s="1"/>
  <c r="F18" i="4"/>
  <c r="H88" i="5" l="1"/>
  <c r="F34" i="4"/>
  <c r="H36" i="4" s="1"/>
  <c r="F103" i="17" l="1"/>
  <c r="E102" i="18" s="1"/>
  <c r="E321" i="18" s="1"/>
  <c r="D41" i="13"/>
  <c r="H38" i="4"/>
  <c r="D36" i="13" s="1"/>
  <c r="D35" i="13"/>
  <c r="H90" i="5"/>
  <c r="H92" i="5" s="1"/>
  <c r="D9" i="13" l="1"/>
  <c r="F11" i="13" s="1"/>
  <c r="F25" i="13" s="1"/>
  <c r="F322" i="17"/>
  <c r="H40" i="4"/>
  <c r="F43" i="13"/>
  <c r="D42" i="13"/>
  <c r="E10" i="4"/>
  <c r="F27" i="13" l="1"/>
  <c r="G103" i="17" s="1"/>
  <c r="F102" i="18" s="1"/>
  <c r="F37" i="13"/>
  <c r="H105" i="17" l="1"/>
  <c r="F104" i="18" s="1"/>
  <c r="F29" i="13"/>
  <c r="G290" i="17" s="1"/>
  <c r="F289" i="18" s="1"/>
  <c r="J103" i="17"/>
  <c r="I103" i="17"/>
  <c r="F45" i="13"/>
  <c r="I105" i="17" l="1"/>
  <c r="J105" i="17"/>
  <c r="I290" i="17"/>
  <c r="H6" i="17"/>
  <c r="I6" i="17" s="1"/>
  <c r="F50" i="13"/>
  <c r="J290" i="17"/>
  <c r="G102" i="18"/>
  <c r="G322" i="17"/>
  <c r="G104" i="18" l="1"/>
  <c r="H17" i="13" s="1"/>
  <c r="J18" i="13" s="1"/>
  <c r="J6" i="17"/>
  <c r="J322" i="17" s="1"/>
  <c r="G289" i="18"/>
  <c r="H10" i="13" s="1"/>
  <c r="F5" i="18"/>
  <c r="F321" i="18" s="1"/>
  <c r="H322" i="17"/>
  <c r="I322" i="17"/>
  <c r="G5" i="18" l="1"/>
  <c r="G321" i="18" s="1"/>
  <c r="H9" i="13"/>
  <c r="J11" i="13" s="1"/>
  <c r="J25" i="13" s="1"/>
  <c r="J27" i="13" l="1"/>
  <c r="J29" i="13" s="1"/>
  <c r="J50" i="13" s="1"/>
</calcChain>
</file>

<file path=xl/sharedStrings.xml><?xml version="1.0" encoding="utf-8"?>
<sst xmlns="http://schemas.openxmlformats.org/spreadsheetml/2006/main" count="1852" uniqueCount="782">
  <si>
    <r>
      <rPr>
        <sz val="12"/>
        <rFont val="標楷體"/>
        <family val="4"/>
        <charset val="136"/>
      </rPr>
      <t>項目</t>
    </r>
    <phoneticPr fontId="23" type="noConversion"/>
  </si>
  <si>
    <r>
      <rPr>
        <sz val="12"/>
        <color theme="1"/>
        <rFont val="標楷體"/>
        <family val="4"/>
        <charset val="136"/>
      </rPr>
      <t>食品及飲品</t>
    </r>
  </si>
  <si>
    <r>
      <rPr>
        <sz val="12"/>
        <color theme="1"/>
        <rFont val="標楷體"/>
        <family val="4"/>
        <charset val="136"/>
      </rPr>
      <t>教材費</t>
    </r>
  </si>
  <si>
    <r>
      <rPr>
        <sz val="12"/>
        <color theme="1"/>
        <rFont val="標楷體"/>
        <family val="4"/>
        <charset val="136"/>
      </rPr>
      <t>玩具</t>
    </r>
    <r>
      <rPr>
        <sz val="12"/>
        <color theme="1"/>
        <rFont val="Times New Roman"/>
        <family val="1"/>
      </rPr>
      <t>,</t>
    </r>
    <r>
      <rPr>
        <sz val="12"/>
        <color theme="1"/>
        <rFont val="標楷體"/>
        <family val="4"/>
        <charset val="136"/>
      </rPr>
      <t>康樂用品及活動設備</t>
    </r>
  </si>
  <si>
    <r>
      <rPr>
        <sz val="12"/>
        <color theme="1"/>
        <rFont val="標楷體"/>
        <family val="4"/>
        <charset val="136"/>
      </rPr>
      <t>圖書</t>
    </r>
  </si>
  <si>
    <r>
      <rPr>
        <sz val="12"/>
        <color theme="1"/>
        <rFont val="標楷體"/>
        <family val="4"/>
        <charset val="136"/>
      </rPr>
      <t>醫藥及護理用品</t>
    </r>
  </si>
  <si>
    <r>
      <rPr>
        <sz val="12"/>
        <color theme="1"/>
        <rFont val="標楷體"/>
        <family val="4"/>
        <charset val="136"/>
      </rPr>
      <t>員工福利</t>
    </r>
  </si>
  <si>
    <r>
      <rPr>
        <sz val="12"/>
        <color theme="1"/>
        <rFont val="標楷體"/>
        <family val="4"/>
        <charset val="136"/>
      </rPr>
      <t>員工膳食</t>
    </r>
  </si>
  <si>
    <r>
      <rPr>
        <sz val="12"/>
        <color theme="1"/>
        <rFont val="標楷體"/>
        <family val="4"/>
        <charset val="136"/>
      </rPr>
      <t>員工制服</t>
    </r>
  </si>
  <si>
    <r>
      <rPr>
        <sz val="12"/>
        <color theme="1"/>
        <rFont val="標楷體"/>
        <family val="4"/>
        <charset val="136"/>
      </rPr>
      <t>員工醫藥費</t>
    </r>
  </si>
  <si>
    <r>
      <rPr>
        <sz val="12"/>
        <color theme="1"/>
        <rFont val="標楷體"/>
        <family val="4"/>
        <charset val="136"/>
      </rPr>
      <t>員工其他支出</t>
    </r>
  </si>
  <si>
    <r>
      <rPr>
        <sz val="12"/>
        <color theme="1"/>
        <rFont val="標楷體"/>
        <family val="4"/>
        <charset val="136"/>
      </rPr>
      <t>減：</t>
    </r>
    <phoneticPr fontId="23" type="noConversion"/>
  </si>
  <si>
    <r>
      <rPr>
        <sz val="12"/>
        <color theme="1"/>
        <rFont val="標楷體"/>
        <family val="4"/>
        <charset val="136"/>
      </rPr>
      <t>員工雙糧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18" type="noConversion"/>
  </si>
  <si>
    <r>
      <rPr>
        <sz val="12"/>
        <color theme="1"/>
        <rFont val="標楷體"/>
        <family val="4"/>
        <charset val="136"/>
      </rPr>
      <t>公積金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僱主供款</t>
    </r>
    <r>
      <rPr>
        <sz val="12"/>
        <color theme="1"/>
        <rFont val="Times New Roman"/>
        <family val="1"/>
      </rPr>
      <t xml:space="preserve">) - </t>
    </r>
    <r>
      <rPr>
        <sz val="12"/>
        <color theme="1"/>
        <rFont val="標楷體"/>
        <family val="4"/>
        <charset val="136"/>
      </rPr>
      <t>標準配置人員</t>
    </r>
    <phoneticPr fontId="18" type="noConversion"/>
  </si>
  <si>
    <r>
      <rPr>
        <sz val="12"/>
        <color theme="1"/>
        <rFont val="標楷體"/>
        <family val="4"/>
        <charset val="136"/>
      </rPr>
      <t>退休金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標準配置人員</t>
    </r>
    <phoneticPr fontId="23" type="noConversion"/>
  </si>
  <si>
    <r>
      <rPr>
        <sz val="12"/>
        <rFont val="標楷體"/>
        <family val="4"/>
        <charset val="136"/>
      </rPr>
      <t>編號</t>
    </r>
    <phoneticPr fontId="18" type="noConversion"/>
  </si>
  <si>
    <r>
      <rPr>
        <sz val="12"/>
        <rFont val="標楷體"/>
        <family val="4"/>
        <charset val="136"/>
      </rPr>
      <t>澳門元</t>
    </r>
    <phoneticPr fontId="23" type="noConversion"/>
  </si>
  <si>
    <r>
      <rPr>
        <sz val="12"/>
        <color theme="1"/>
        <rFont val="標楷體"/>
        <family val="4"/>
        <charset val="136"/>
      </rPr>
      <t>社會工作局資助</t>
    </r>
    <phoneticPr fontId="23" type="noConversion"/>
  </si>
  <si>
    <r>
      <rPr>
        <sz val="12"/>
        <color theme="1"/>
        <rFont val="標楷體"/>
        <family val="4"/>
        <charset val="136"/>
      </rPr>
      <t>水費</t>
    </r>
    <phoneticPr fontId="18" type="noConversion"/>
  </si>
  <si>
    <r>
      <rPr>
        <sz val="12"/>
        <color theme="1"/>
        <rFont val="標楷體"/>
        <family val="4"/>
        <charset val="136"/>
      </rPr>
      <t>電費</t>
    </r>
    <phoneticPr fontId="18" type="noConversion"/>
  </si>
  <si>
    <r>
      <rPr>
        <sz val="12"/>
        <color theme="1"/>
        <rFont val="標楷體"/>
        <family val="4"/>
        <charset val="136"/>
      </rPr>
      <t>燃料費</t>
    </r>
    <phoneticPr fontId="18" type="noConversion"/>
  </si>
  <si>
    <r>
      <rPr>
        <sz val="12"/>
        <color theme="1"/>
        <rFont val="標楷體"/>
        <family val="4"/>
        <charset val="136"/>
      </rPr>
      <t>維修保養費</t>
    </r>
    <phoneticPr fontId="18" type="noConversion"/>
  </si>
  <si>
    <r>
      <rPr>
        <sz val="12"/>
        <color theme="1"/>
        <rFont val="標楷體"/>
        <family val="4"/>
        <charset val="136"/>
      </rPr>
      <t>郵電費</t>
    </r>
    <phoneticPr fontId="18" type="noConversion"/>
  </si>
  <si>
    <r>
      <rPr>
        <sz val="12"/>
        <color theme="1"/>
        <rFont val="標楷體"/>
        <family val="4"/>
        <charset val="136"/>
      </rPr>
      <t>保險費</t>
    </r>
    <phoneticPr fontId="18" type="noConversion"/>
  </si>
  <si>
    <r>
      <rPr>
        <sz val="12"/>
        <color theme="1"/>
        <rFont val="標楷體"/>
        <family val="4"/>
        <charset val="136"/>
      </rPr>
      <t>租金</t>
    </r>
    <r>
      <rPr>
        <sz val="12"/>
        <color theme="1"/>
        <rFont val="新細明體"/>
        <family val="1"/>
        <charset val="136"/>
      </rPr>
      <t/>
    </r>
    <phoneticPr fontId="18" type="noConversion"/>
  </si>
  <si>
    <r>
      <rPr>
        <sz val="12"/>
        <color theme="1"/>
        <rFont val="標楷體"/>
        <family val="4"/>
        <charset val="136"/>
      </rPr>
      <t>廣告及宣傳費</t>
    </r>
    <phoneticPr fontId="18" type="noConversion"/>
  </si>
  <si>
    <r>
      <rPr>
        <sz val="12"/>
        <color theme="1"/>
        <rFont val="標楷體"/>
        <family val="4"/>
        <charset val="136"/>
      </rPr>
      <t>大廈管理費</t>
    </r>
    <phoneticPr fontId="18" type="noConversion"/>
  </si>
  <si>
    <r>
      <rPr>
        <sz val="12"/>
        <color theme="1"/>
        <rFont val="標楷體"/>
        <family val="4"/>
        <charset val="136"/>
      </rPr>
      <t>交通費及旅費</t>
    </r>
    <phoneticPr fontId="18" type="noConversion"/>
  </si>
  <si>
    <r>
      <rPr>
        <sz val="12"/>
        <color theme="1"/>
        <rFont val="標楷體"/>
        <family val="4"/>
        <charset val="136"/>
      </rPr>
      <t>會計師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核數師費</t>
    </r>
    <r>
      <rPr>
        <sz val="12"/>
        <color theme="1"/>
        <rFont val="Times New Roman"/>
        <family val="1"/>
      </rPr>
      <t/>
    </r>
    <phoneticPr fontId="18" type="noConversion"/>
  </si>
  <si>
    <r>
      <rPr>
        <sz val="12"/>
        <color theme="1"/>
        <rFont val="標楷體"/>
        <family val="4"/>
        <charset val="136"/>
      </rPr>
      <t>律師費</t>
    </r>
    <phoneticPr fontId="18" type="noConversion"/>
  </si>
  <si>
    <r>
      <rPr>
        <sz val="12"/>
        <color theme="1"/>
        <rFont val="標楷體"/>
        <family val="4"/>
        <charset val="136"/>
      </rPr>
      <t>顧問費</t>
    </r>
    <phoneticPr fontId="18" type="noConversion"/>
  </si>
  <si>
    <r>
      <rPr>
        <sz val="12"/>
        <color theme="1"/>
        <rFont val="標楷體"/>
        <family val="4"/>
        <charset val="136"/>
      </rPr>
      <t>保安費</t>
    </r>
    <phoneticPr fontId="18" type="noConversion"/>
  </si>
  <si>
    <r>
      <rPr>
        <sz val="12"/>
        <color theme="1"/>
        <rFont val="標楷體"/>
        <family val="4"/>
        <charset val="136"/>
      </rPr>
      <t>導師費</t>
    </r>
    <phoneticPr fontId="18" type="noConversion"/>
  </si>
  <si>
    <r>
      <rPr>
        <sz val="12"/>
        <color theme="1"/>
        <rFont val="標楷體"/>
        <family val="4"/>
        <charset val="136"/>
      </rPr>
      <t>雜費</t>
    </r>
    <phoneticPr fontId="18" type="noConversion"/>
  </si>
  <si>
    <r>
      <rPr>
        <sz val="12"/>
        <color theme="1"/>
        <rFont val="標楷體"/>
        <family val="4"/>
        <charset val="136"/>
      </rPr>
      <t>易耗用品</t>
    </r>
    <phoneticPr fontId="18" type="noConversion"/>
  </si>
  <si>
    <r>
      <rPr>
        <sz val="12"/>
        <color theme="1"/>
        <rFont val="標楷體"/>
        <family val="4"/>
        <charset val="136"/>
      </rPr>
      <t>廚房用品</t>
    </r>
    <phoneticPr fontId="18" type="noConversion"/>
  </si>
  <si>
    <r>
      <rPr>
        <sz val="12"/>
        <color theme="1"/>
        <rFont val="標楷體"/>
        <family val="4"/>
        <charset val="136"/>
      </rPr>
      <t>寢室用品</t>
    </r>
    <phoneticPr fontId="18" type="noConversion"/>
  </si>
  <si>
    <r>
      <rPr>
        <sz val="12"/>
        <color theme="1"/>
        <rFont val="標楷體"/>
        <family val="4"/>
        <charset val="136"/>
      </rPr>
      <t>電器及零件</t>
    </r>
    <phoneticPr fontId="18" type="noConversion"/>
  </si>
  <si>
    <r>
      <rPr>
        <sz val="12"/>
        <color theme="1"/>
        <rFont val="標楷體"/>
        <family val="4"/>
        <charset val="136"/>
      </rPr>
      <t>衛生及清潔用品</t>
    </r>
    <phoneticPr fontId="18" type="noConversion"/>
  </si>
  <si>
    <r>
      <rPr>
        <sz val="12"/>
        <color theme="1"/>
        <rFont val="標楷體"/>
        <family val="4"/>
        <charset val="136"/>
      </rPr>
      <t>文具用品</t>
    </r>
    <phoneticPr fontId="18" type="noConversion"/>
  </si>
  <si>
    <r>
      <rPr>
        <sz val="12"/>
        <color theme="1"/>
        <rFont val="標楷體"/>
        <family val="4"/>
        <charset val="136"/>
      </rPr>
      <t>電腦用品</t>
    </r>
    <phoneticPr fontId="18" type="noConversion"/>
  </si>
  <si>
    <r>
      <rPr>
        <sz val="12"/>
        <color theme="1"/>
        <rFont val="標楷體"/>
        <family val="4"/>
        <charset val="136"/>
      </rPr>
      <t>報刊及雜誌費</t>
    </r>
    <phoneticPr fontId="18" type="noConversion"/>
  </si>
  <si>
    <r>
      <rPr>
        <sz val="12"/>
        <color theme="1"/>
        <rFont val="標楷體"/>
        <family val="4"/>
        <charset val="136"/>
      </rPr>
      <t>員工保險費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機構自付</t>
    </r>
    <r>
      <rPr>
        <sz val="12"/>
        <color theme="1"/>
        <rFont val="Times New Roman"/>
        <family val="1"/>
      </rPr>
      <t>)</t>
    </r>
    <phoneticPr fontId="23" type="noConversion"/>
  </si>
  <si>
    <r>
      <rPr>
        <sz val="12"/>
        <color theme="1"/>
        <rFont val="標楷體"/>
        <family val="4"/>
        <charset val="136"/>
      </rPr>
      <t>員工培訓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機構自付</t>
    </r>
    <r>
      <rPr>
        <sz val="12"/>
        <color theme="1"/>
        <rFont val="Times New Roman"/>
        <family val="1"/>
      </rPr>
      <t>)</t>
    </r>
    <phoneticPr fontId="23" type="noConversion"/>
  </si>
  <si>
    <r>
      <rPr>
        <sz val="12"/>
        <color theme="1"/>
        <rFont val="標楷體"/>
        <family val="4"/>
        <charset val="136"/>
      </rPr>
      <t>考察費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機構自付</t>
    </r>
    <r>
      <rPr>
        <sz val="12"/>
        <color theme="1"/>
        <rFont val="Times New Roman"/>
        <family val="1"/>
      </rPr>
      <t>)</t>
    </r>
    <phoneticPr fontId="23" type="noConversion"/>
  </si>
  <si>
    <r>
      <rPr>
        <sz val="12"/>
        <color theme="1"/>
        <rFont val="標楷體"/>
        <family val="4"/>
        <charset val="136"/>
      </rPr>
      <t>社會保障基金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僱主供款</t>
    </r>
    <r>
      <rPr>
        <sz val="12"/>
        <color theme="1"/>
        <rFont val="Times New Roman"/>
        <family val="1"/>
      </rPr>
      <t>)</t>
    </r>
    <phoneticPr fontId="23" type="noConversion"/>
  </si>
  <si>
    <r>
      <rPr>
        <sz val="12"/>
        <color theme="1"/>
        <rFont val="標楷體"/>
        <family val="4"/>
        <charset val="136"/>
      </rPr>
      <t>員工超時工作報酬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18" type="noConversion"/>
  </si>
  <si>
    <r>
      <rPr>
        <sz val="12"/>
        <color theme="1"/>
        <rFont val="標楷體"/>
        <family val="4"/>
        <charset val="136"/>
      </rPr>
      <t>員工膳食津貼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18" type="noConversion"/>
  </si>
  <si>
    <r>
      <rPr>
        <b/>
        <sz val="12"/>
        <rFont val="標楷體"/>
        <family val="4"/>
        <charset val="136"/>
      </rPr>
      <t>服務收入：</t>
    </r>
    <phoneticPr fontId="18" type="noConversion"/>
  </si>
  <si>
    <r>
      <rPr>
        <b/>
        <sz val="12"/>
        <rFont val="標楷體"/>
        <family val="4"/>
        <charset val="136"/>
      </rPr>
      <t>收入合計</t>
    </r>
    <phoneticPr fontId="23" type="noConversion"/>
  </si>
  <si>
    <r>
      <rPr>
        <b/>
        <sz val="12"/>
        <color theme="1"/>
        <rFont val="標楷體"/>
        <family val="4"/>
        <charset val="136"/>
      </rPr>
      <t>減：人員費用：</t>
    </r>
    <phoneticPr fontId="23" type="noConversion"/>
  </si>
  <si>
    <r>
      <rPr>
        <sz val="12"/>
        <color theme="1"/>
        <rFont val="標楷體"/>
        <family val="4"/>
        <charset val="136"/>
      </rPr>
      <t>員工夜間工作或輪班工作報酬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23" type="noConversion"/>
  </si>
  <si>
    <r>
      <rPr>
        <sz val="12"/>
        <color theme="1"/>
        <rFont val="標楷體"/>
        <family val="4"/>
        <charset val="136"/>
      </rPr>
      <t>員工家庭津貼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23" type="noConversion"/>
  </si>
  <si>
    <r>
      <rPr>
        <sz val="12"/>
        <color theme="1"/>
        <rFont val="標楷體"/>
        <family val="4"/>
        <charset val="136"/>
      </rPr>
      <t>員工所擔任的職務的固有津貼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23" type="noConversion"/>
  </si>
  <si>
    <r>
      <rPr>
        <sz val="12"/>
        <rFont val="標楷體"/>
        <family val="4"/>
        <charset val="136"/>
      </rPr>
      <t>澳門元</t>
    </r>
    <phoneticPr fontId="23" type="noConversion"/>
  </si>
  <si>
    <t>調整項目</t>
    <phoneticPr fontId="23" type="noConversion"/>
  </si>
  <si>
    <r>
      <rPr>
        <sz val="12"/>
        <rFont val="標楷體"/>
        <family val="4"/>
        <charset val="136"/>
      </rPr>
      <t>加：</t>
    </r>
    <phoneticPr fontId="23" type="noConversion"/>
  </si>
  <si>
    <t>小計</t>
    <phoneticPr fontId="23" type="noConversion"/>
  </si>
  <si>
    <r>
      <t>PUMAO</t>
    </r>
    <r>
      <rPr>
        <sz val="12"/>
        <color theme="1"/>
        <rFont val="細明體"/>
        <family val="3"/>
        <charset val="136"/>
      </rPr>
      <t>分類</t>
    </r>
    <phoneticPr fontId="18" type="noConversion"/>
  </si>
  <si>
    <r>
      <rPr>
        <sz val="12"/>
        <color theme="1"/>
        <rFont val="新細明體"/>
        <family val="2"/>
        <charset val="136"/>
      </rPr>
      <t>科目編碼</t>
    </r>
    <phoneticPr fontId="18" type="noConversion"/>
  </si>
  <si>
    <r>
      <rPr>
        <sz val="12"/>
        <color theme="1"/>
        <rFont val="新細明體"/>
        <family val="2"/>
        <charset val="136"/>
      </rPr>
      <t>子科目</t>
    </r>
    <phoneticPr fontId="18" type="noConversion"/>
  </si>
  <si>
    <r>
      <rPr>
        <sz val="12"/>
        <color theme="1"/>
        <rFont val="新細明體"/>
        <family val="2"/>
        <charset val="136"/>
      </rPr>
      <t>名稱</t>
    </r>
    <phoneticPr fontId="18" type="noConversion"/>
  </si>
  <si>
    <r>
      <rPr>
        <sz val="12"/>
        <color theme="1"/>
        <rFont val="新細明體"/>
        <family val="2"/>
        <charset val="136"/>
      </rPr>
      <t>借方</t>
    </r>
    <phoneticPr fontId="18" type="noConversion"/>
  </si>
  <si>
    <r>
      <rPr>
        <sz val="12"/>
        <color theme="1"/>
        <rFont val="新細明體"/>
        <family val="2"/>
        <charset val="136"/>
      </rPr>
      <t>貸方</t>
    </r>
    <phoneticPr fontId="18" type="noConversion"/>
  </si>
  <si>
    <r>
      <rPr>
        <sz val="12"/>
        <color theme="1"/>
        <rFont val="新細明體"/>
        <family val="2"/>
        <charset val="136"/>
      </rPr>
      <t>期初餘額</t>
    </r>
    <phoneticPr fontId="18" type="noConversion"/>
  </si>
  <si>
    <r>
      <rPr>
        <sz val="12"/>
        <color theme="1"/>
        <rFont val="新細明體"/>
        <family val="2"/>
        <charset val="136"/>
      </rPr>
      <t>本期發生</t>
    </r>
    <phoneticPr fontId="18" type="noConversion"/>
  </si>
  <si>
    <r>
      <rPr>
        <sz val="12"/>
        <color theme="1"/>
        <rFont val="新細明體"/>
        <family val="2"/>
        <charset val="136"/>
      </rPr>
      <t>期末餘額</t>
    </r>
    <phoneticPr fontId="18" type="noConversion"/>
  </si>
  <si>
    <t>使用服務人次</t>
    <phoneticPr fontId="18" type="noConversion"/>
  </si>
  <si>
    <r>
      <rPr>
        <sz val="12"/>
        <color theme="1"/>
        <rFont val="新細明體"/>
        <family val="1"/>
        <charset val="136"/>
      </rPr>
      <t>零用現金</t>
    </r>
    <r>
      <rPr>
        <sz val="12"/>
        <color theme="1"/>
        <rFont val="Times New Roman"/>
        <family val="1"/>
      </rPr>
      <t xml:space="preserve"> </t>
    </r>
    <phoneticPr fontId="18" type="noConversion"/>
  </si>
  <si>
    <t>專項活動備用金</t>
    <phoneticPr fontId="18" type="noConversion"/>
  </si>
  <si>
    <t>應收資助款</t>
    <phoneticPr fontId="18" type="noConversion"/>
  </si>
  <si>
    <t>應收款項</t>
    <phoneticPr fontId="18" type="noConversion"/>
  </si>
  <si>
    <t>商業及住宅樓宇</t>
    <phoneticPr fontId="18" type="noConversion"/>
  </si>
  <si>
    <t>傢俱設備</t>
    <phoneticPr fontId="18" type="noConversion"/>
  </si>
  <si>
    <r>
      <t>教學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新細明體"/>
        <family val="1"/>
        <charset val="136"/>
      </rPr>
      <t>活動設備</t>
    </r>
    <phoneticPr fontId="18" type="noConversion"/>
  </si>
  <si>
    <t>寢室設備</t>
    <phoneticPr fontId="18" type="noConversion"/>
  </si>
  <si>
    <t>玩具及康樂設備</t>
    <phoneticPr fontId="18" type="noConversion"/>
  </si>
  <si>
    <t>電器設備</t>
    <phoneticPr fontId="18" type="noConversion"/>
  </si>
  <si>
    <t>電話及通訊設備</t>
    <phoneticPr fontId="18" type="noConversion"/>
  </si>
  <si>
    <t>消防設備</t>
    <phoneticPr fontId="18" type="noConversion"/>
  </si>
  <si>
    <t>其他設備</t>
    <phoneticPr fontId="18" type="noConversion"/>
  </si>
  <si>
    <t>防盜設備</t>
    <phoneticPr fontId="18" type="noConversion"/>
  </si>
  <si>
    <t>視聽及音響設備</t>
    <phoneticPr fontId="18" type="noConversion"/>
  </si>
  <si>
    <t>電子測量儀器</t>
    <phoneticPr fontId="18" type="noConversion"/>
  </si>
  <si>
    <t>廚房用具及器具</t>
    <phoneticPr fontId="18" type="noConversion"/>
  </si>
  <si>
    <t>診治及護理用具</t>
    <phoneticPr fontId="18" type="noConversion"/>
  </si>
  <si>
    <t>其他工具及器具</t>
    <phoneticPr fontId="18" type="noConversion"/>
  </si>
  <si>
    <t>輕型車輛</t>
    <phoneticPr fontId="18" type="noConversion"/>
  </si>
  <si>
    <t>重型車輛</t>
    <phoneticPr fontId="18" type="noConversion"/>
  </si>
  <si>
    <t>電單車</t>
    <phoneticPr fontId="18" type="noConversion"/>
  </si>
  <si>
    <t>辦公室傢俬</t>
    <phoneticPr fontId="18" type="noConversion"/>
  </si>
  <si>
    <t>辦公室設備</t>
    <phoneticPr fontId="18" type="noConversion"/>
  </si>
  <si>
    <t>電腦設備</t>
    <phoneticPr fontId="18" type="noConversion"/>
  </si>
  <si>
    <t>電腦軟件</t>
    <phoneticPr fontId="18" type="noConversion"/>
  </si>
  <si>
    <t>其他行政傢俬及設備</t>
    <phoneticPr fontId="18" type="noConversion"/>
  </si>
  <si>
    <t>升降機</t>
    <phoneticPr fontId="18" type="noConversion"/>
  </si>
  <si>
    <t>裝修工程</t>
    <phoneticPr fontId="18" type="noConversion"/>
  </si>
  <si>
    <t>重大維修</t>
    <phoneticPr fontId="18" type="noConversion"/>
  </si>
  <si>
    <t>其他遞延費用</t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</si>
  <si>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商業及住宅樓宇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</si>
  <si>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傢俱及設備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</si>
  <si>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教學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新細明體"/>
        <family val="1"/>
        <charset val="136"/>
      </rPr>
      <t>活動設備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</si>
  <si>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寢室設備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</si>
  <si>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玩具及康樂設備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</si>
  <si>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電器設備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</si>
  <si>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電話及通訊設備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</si>
  <si>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消防設備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</si>
  <si>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</si>
  <si>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防盜設備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</si>
  <si>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視聽及音響設備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</si>
  <si>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電子測量儀器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</si>
  <si>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廚房用具及器具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</si>
  <si>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診治及護理用具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</si>
  <si>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其他工具及器具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</si>
  <si>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輕型車輛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</si>
  <si>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重型車輛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</si>
  <si>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電單車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</si>
  <si>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辦公室傢俬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</si>
  <si>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辦公室設備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</si>
  <si>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電腦設備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</si>
  <si>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電腦軟件</t>
    </r>
    <phoneticPr fontId="18" type="noConversion"/>
  </si>
  <si>
    <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其他行政傢俬及設備</t>
    </r>
    <phoneticPr fontId="18" type="noConversion"/>
  </si>
  <si>
    <r>
      <rPr>
        <sz val="12"/>
        <color theme="1"/>
        <rFont val="細明體"/>
        <family val="3"/>
        <charset val="136"/>
      </rPr>
      <t>折舊備底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升降機</t>
    </r>
    <phoneticPr fontId="18" type="noConversion"/>
  </si>
  <si>
    <r>
      <t>累積攤銷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裝修工程</t>
    </r>
    <phoneticPr fontId="18" type="noConversion"/>
  </si>
  <si>
    <r>
      <t>累積攤銷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重大維修</t>
    </r>
    <phoneticPr fontId="18" type="noConversion"/>
  </si>
  <si>
    <r>
      <t>累積攤銷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其他遞延費用</t>
    </r>
    <phoneticPr fontId="18" type="noConversion"/>
  </si>
  <si>
    <t>預收資助款</t>
    <phoneticPr fontId="18" type="noConversion"/>
  </si>
  <si>
    <t>預收捐款</t>
    <phoneticPr fontId="18" type="noConversion"/>
  </si>
  <si>
    <t>預收款項 - 其他</t>
    <phoneticPr fontId="18" type="noConversion"/>
  </si>
  <si>
    <r>
      <t>一般流動基金</t>
    </r>
    <r>
      <rPr>
        <sz val="12"/>
        <color theme="1"/>
        <rFont val="Times New Roman"/>
        <family val="1"/>
      </rPr>
      <t xml:space="preserve"> </t>
    </r>
    <phoneticPr fontId="18" type="noConversion"/>
  </si>
  <si>
    <r>
      <t>受限制流動基金</t>
    </r>
    <r>
      <rPr>
        <sz val="12"/>
        <color theme="1"/>
        <rFont val="Times New Roman"/>
        <family val="1"/>
      </rPr>
      <t xml:space="preserve"> </t>
    </r>
    <phoneticPr fontId="18" type="noConversion"/>
  </si>
  <si>
    <r>
      <t>財產設備基金</t>
    </r>
    <r>
      <rPr>
        <sz val="12"/>
        <color theme="1"/>
        <rFont val="Times New Roman"/>
        <family val="1"/>
      </rPr>
      <t xml:space="preserve"> </t>
    </r>
    <phoneticPr fontId="18" type="noConversion"/>
  </si>
  <si>
    <t>有條件捐助基金</t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</si>
  <si>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設備資助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</si>
  <si>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維修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新細明體"/>
        <family val="1"/>
        <charset val="136"/>
      </rPr>
      <t>改善工程資助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</si>
  <si>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偶發性活動資助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</si>
  <si>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醫療保險資助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</si>
  <si>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社會服務人員專業發展計劃資助</t>
    </r>
    <phoneticPr fontId="18" type="noConversion"/>
  </si>
  <si>
    <t>其他政府部門資助</t>
    <phoneticPr fontId="18" type="noConversion"/>
  </si>
  <si>
    <t>總會資助</t>
    <phoneticPr fontId="18" type="noConversion"/>
  </si>
  <si>
    <t>關聯機構資助</t>
    <phoneticPr fontId="18" type="noConversion"/>
  </si>
  <si>
    <t>水費</t>
    <phoneticPr fontId="18" type="noConversion"/>
  </si>
  <si>
    <t>電費</t>
    <phoneticPr fontId="18" type="noConversion"/>
  </si>
  <si>
    <t>燃料費</t>
    <phoneticPr fontId="18" type="noConversion"/>
  </si>
  <si>
    <t>維修保養費</t>
    <phoneticPr fontId="18" type="noConversion"/>
  </si>
  <si>
    <t>郵電費</t>
    <phoneticPr fontId="18" type="noConversion"/>
  </si>
  <si>
    <t>保險費</t>
    <phoneticPr fontId="18" type="noConversion"/>
  </si>
  <si>
    <t>租金</t>
    <phoneticPr fontId="18" type="noConversion"/>
  </si>
  <si>
    <t>交際費</t>
    <phoneticPr fontId="18" type="noConversion"/>
  </si>
  <si>
    <t>廣告及宣傳費</t>
    <phoneticPr fontId="18" type="noConversion"/>
  </si>
  <si>
    <t>大廈管理費</t>
    <phoneticPr fontId="18" type="noConversion"/>
  </si>
  <si>
    <t>交通費及旅費</t>
    <phoneticPr fontId="18" type="noConversion"/>
  </si>
  <si>
    <r>
      <t>會計師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核數師費</t>
    </r>
    <r>
      <rPr>
        <sz val="12"/>
        <color theme="1"/>
        <rFont val="Times New Roman"/>
        <family val="1"/>
      </rPr>
      <t/>
    </r>
    <phoneticPr fontId="18" type="noConversion"/>
  </si>
  <si>
    <t>律師費</t>
    <phoneticPr fontId="18" type="noConversion"/>
  </si>
  <si>
    <t>顧問費</t>
    <phoneticPr fontId="18" type="noConversion"/>
  </si>
  <si>
    <t>保安費</t>
    <phoneticPr fontId="18" type="noConversion"/>
  </si>
  <si>
    <t>導師費</t>
    <phoneticPr fontId="18" type="noConversion"/>
  </si>
  <si>
    <t>行政管理費</t>
    <phoneticPr fontId="18" type="noConversion"/>
  </si>
  <si>
    <t>雜費</t>
    <phoneticPr fontId="18" type="noConversion"/>
  </si>
  <si>
    <t>易耗用品</t>
    <phoneticPr fontId="18" type="noConversion"/>
  </si>
  <si>
    <t>廚房用品</t>
    <phoneticPr fontId="18" type="noConversion"/>
  </si>
  <si>
    <t>寢室用品</t>
    <phoneticPr fontId="18" type="noConversion"/>
  </si>
  <si>
    <t>電器及零件</t>
    <phoneticPr fontId="18" type="noConversion"/>
  </si>
  <si>
    <t>衛生及清潔用品</t>
    <phoneticPr fontId="18" type="noConversion"/>
  </si>
  <si>
    <t>文具用品</t>
    <phoneticPr fontId="18" type="noConversion"/>
  </si>
  <si>
    <t>電腦用品</t>
    <phoneticPr fontId="18" type="noConversion"/>
  </si>
  <si>
    <t>報刊及雜誌費</t>
    <phoneticPr fontId="18" type="noConversion"/>
  </si>
  <si>
    <t>員工雙糧 - 標準配置</t>
    <phoneticPr fontId="18" type="noConversion"/>
  </si>
  <si>
    <t>員工雙糧 - 非標準配置</t>
    <phoneticPr fontId="18" type="noConversion"/>
  </si>
  <si>
    <t>員工超時工作報酬 - 標準配置</t>
    <phoneticPr fontId="18" type="noConversion"/>
  </si>
  <si>
    <r>
      <t>員工夜間工作或輪班工作報酬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標準配置</t>
    </r>
    <phoneticPr fontId="18" type="noConversion"/>
  </si>
  <si>
    <r>
      <t>員工超時工作報酬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非標準配置</t>
    </r>
    <phoneticPr fontId="18" type="noConversion"/>
  </si>
  <si>
    <r>
      <t>員工夜間工作或輪班工作報酬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非標準配置</t>
    </r>
    <phoneticPr fontId="18" type="noConversion"/>
  </si>
  <si>
    <t>員工膳食津貼 - 標準配置</t>
    <phoneticPr fontId="18" type="noConversion"/>
  </si>
  <si>
    <t>員工家庭津貼 - 標準配置</t>
    <phoneticPr fontId="18" type="noConversion"/>
  </si>
  <si>
    <t>員工所擔任的職務的固有津貼 - 標準配置</t>
    <phoneticPr fontId="18" type="noConversion"/>
  </si>
  <si>
    <t>員工膳食津貼 - 非標準配置</t>
    <phoneticPr fontId="18" type="noConversion"/>
  </si>
  <si>
    <r>
      <t>員工家庭津貼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非標準配置</t>
    </r>
    <phoneticPr fontId="18" type="noConversion"/>
  </si>
  <si>
    <t>員工所擔任的職務的固有津貼 - 非標準配置</t>
    <phoneticPr fontId="18" type="noConversion"/>
  </si>
  <si>
    <r>
      <t>員工保險費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機構自付</t>
    </r>
    <r>
      <rPr>
        <sz val="12"/>
        <color theme="1"/>
        <rFont val="Times New Roman"/>
        <family val="1"/>
      </rPr>
      <t>)</t>
    </r>
    <phoneticPr fontId="18" type="noConversion"/>
  </si>
  <si>
    <t>員工福利</t>
    <phoneticPr fontId="18" type="noConversion"/>
  </si>
  <si>
    <t>員工膳食</t>
    <phoneticPr fontId="18" type="noConversion"/>
  </si>
  <si>
    <r>
      <t>員工培訓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機構自付</t>
    </r>
    <r>
      <rPr>
        <sz val="12"/>
        <color theme="1"/>
        <rFont val="Times New Roman"/>
        <family val="1"/>
      </rPr>
      <t>)</t>
    </r>
    <phoneticPr fontId="18" type="noConversion"/>
  </si>
  <si>
    <t>員工制服</t>
    <phoneticPr fontId="18" type="noConversion"/>
  </si>
  <si>
    <t>員工醫藥費</t>
    <phoneticPr fontId="18" type="noConversion"/>
  </si>
  <si>
    <r>
      <t>社會保障基金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僱主供款</t>
    </r>
    <r>
      <rPr>
        <sz val="12"/>
        <color theme="1"/>
        <rFont val="Times New Roman"/>
        <family val="1"/>
      </rPr>
      <t>)</t>
    </r>
    <phoneticPr fontId="18" type="noConversion"/>
  </si>
  <si>
    <r>
      <t>公積金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僱主供款</t>
    </r>
    <r>
      <rPr>
        <sz val="12"/>
        <color theme="1"/>
        <rFont val="Times New Roman"/>
        <family val="1"/>
      </rPr>
      <t xml:space="preserve">) - </t>
    </r>
    <r>
      <rPr>
        <sz val="12"/>
        <color theme="1"/>
        <rFont val="新細明體"/>
        <family val="1"/>
        <charset val="136"/>
      </rPr>
      <t>標準配置人員</t>
    </r>
    <phoneticPr fontId="18" type="noConversion"/>
  </si>
  <si>
    <r>
      <t>公積金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僱主供款</t>
    </r>
    <r>
      <rPr>
        <sz val="12"/>
        <color theme="1"/>
        <rFont val="Times New Roman"/>
        <family val="1"/>
      </rPr>
      <t xml:space="preserve">) - </t>
    </r>
    <r>
      <rPr>
        <sz val="12"/>
        <color theme="1"/>
        <rFont val="新細明體"/>
        <family val="1"/>
        <charset val="136"/>
      </rPr>
      <t>非標準配置人員</t>
    </r>
    <phoneticPr fontId="18" type="noConversion"/>
  </si>
  <si>
    <t>退休金 - 標準配置人員</t>
    <phoneticPr fontId="18" type="noConversion"/>
  </si>
  <si>
    <t>退休金 - 非標準配置人員</t>
    <phoneticPr fontId="18" type="noConversion"/>
  </si>
  <si>
    <r>
      <t>員工團體醫療保險費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受社工局資助</t>
    </r>
    <r>
      <rPr>
        <sz val="12"/>
        <color theme="1"/>
        <rFont val="Times New Roman"/>
        <family val="1"/>
      </rPr>
      <t>)</t>
    </r>
    <phoneticPr fontId="18" type="noConversion"/>
  </si>
  <si>
    <r>
      <t>員工培訓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受社工局資助</t>
    </r>
    <r>
      <rPr>
        <sz val="12"/>
        <color theme="1"/>
        <rFont val="Times New Roman"/>
        <family val="1"/>
      </rPr>
      <t>)</t>
    </r>
    <phoneticPr fontId="18" type="noConversion"/>
  </si>
  <si>
    <r>
      <t>考察費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受社工局資助</t>
    </r>
    <r>
      <rPr>
        <sz val="12"/>
        <color theme="1"/>
        <rFont val="Times New Roman"/>
        <family val="1"/>
      </rPr>
      <t>)</t>
    </r>
    <phoneticPr fontId="18" type="noConversion"/>
  </si>
  <si>
    <r>
      <t>考察費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機構自付</t>
    </r>
    <r>
      <rPr>
        <sz val="12"/>
        <color theme="1"/>
        <rFont val="Times New Roman"/>
        <family val="1"/>
      </rPr>
      <t>)</t>
    </r>
    <phoneticPr fontId="18" type="noConversion"/>
  </si>
  <si>
    <t>解僱賠償</t>
    <phoneticPr fontId="18" type="noConversion"/>
  </si>
  <si>
    <t>遣散費</t>
    <phoneticPr fontId="18" type="noConversion"/>
  </si>
  <si>
    <t>銀行透支利息</t>
    <phoneticPr fontId="18" type="noConversion"/>
  </si>
  <si>
    <t>銀行借款利息</t>
    <phoneticPr fontId="18" type="noConversion"/>
  </si>
  <si>
    <t>商業及住宅樓宇折舊</t>
    <phoneticPr fontId="18" type="noConversion"/>
  </si>
  <si>
    <t>傢俱設備折舊</t>
    <phoneticPr fontId="18" type="noConversion"/>
  </si>
  <si>
    <r>
      <t>教學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新細明體"/>
        <family val="1"/>
        <charset val="136"/>
      </rPr>
      <t>活動設備折舊</t>
    </r>
    <phoneticPr fontId="18" type="noConversion"/>
  </si>
  <si>
    <t>寢室設備折舊</t>
    <phoneticPr fontId="18" type="noConversion"/>
  </si>
  <si>
    <t>玩具及康樂設備折舊</t>
    <phoneticPr fontId="18" type="noConversion"/>
  </si>
  <si>
    <t>電器設備折舊</t>
    <phoneticPr fontId="18" type="noConversion"/>
  </si>
  <si>
    <t>電話及通訊設備折舊</t>
    <phoneticPr fontId="18" type="noConversion"/>
  </si>
  <si>
    <t>消防設備折舊</t>
    <phoneticPr fontId="18" type="noConversion"/>
  </si>
  <si>
    <t>其他設備折舊</t>
    <phoneticPr fontId="18" type="noConversion"/>
  </si>
  <si>
    <t>防盜設備折舊</t>
    <phoneticPr fontId="18" type="noConversion"/>
  </si>
  <si>
    <t>視聽及音響設備折舊</t>
    <phoneticPr fontId="18" type="noConversion"/>
  </si>
  <si>
    <t>電子測量儀器折舊</t>
    <phoneticPr fontId="18" type="noConversion"/>
  </si>
  <si>
    <t>廚房用具及器具折舊</t>
    <phoneticPr fontId="18" type="noConversion"/>
  </si>
  <si>
    <t>診治及護理用具折舊</t>
    <phoneticPr fontId="18" type="noConversion"/>
  </si>
  <si>
    <t>其他工具及器具折舊</t>
    <phoneticPr fontId="18" type="noConversion"/>
  </si>
  <si>
    <t>輕型車輛折舊</t>
    <phoneticPr fontId="18" type="noConversion"/>
  </si>
  <si>
    <t>重型車輛折舊</t>
    <phoneticPr fontId="18" type="noConversion"/>
  </si>
  <si>
    <t>電單車折舊</t>
    <phoneticPr fontId="18" type="noConversion"/>
  </si>
  <si>
    <t>辦公室傢俬折舊</t>
    <phoneticPr fontId="18" type="noConversion"/>
  </si>
  <si>
    <t>辦公室設備折舊</t>
    <phoneticPr fontId="18" type="noConversion"/>
  </si>
  <si>
    <t>電腦設備折舊</t>
    <phoneticPr fontId="18" type="noConversion"/>
  </si>
  <si>
    <t>電腦軟件折舊</t>
    <phoneticPr fontId="18" type="noConversion"/>
  </si>
  <si>
    <t>其他行政傢俬及設備折舊</t>
    <phoneticPr fontId="18" type="noConversion"/>
  </si>
  <si>
    <t>升降機折舊</t>
    <phoneticPr fontId="18" type="noConversion"/>
  </si>
  <si>
    <t>裝修工程攤銷</t>
    <phoneticPr fontId="18" type="noConversion"/>
  </si>
  <si>
    <t>重大維修攤銷</t>
    <phoneticPr fontId="18" type="noConversion"/>
  </si>
  <si>
    <t>其他遞延費用攤銷</t>
    <phoneticPr fontId="18" type="noConversion"/>
  </si>
  <si>
    <r>
      <rPr>
        <sz val="12"/>
        <color theme="1"/>
        <rFont val="細明體"/>
        <family val="3"/>
        <charset val="136"/>
      </rPr>
      <t>社會工作局資助退款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偶發性活動</t>
    </r>
    <phoneticPr fontId="18" type="noConversion"/>
  </si>
  <si>
    <r>
      <rPr>
        <sz val="12"/>
        <color theme="1"/>
        <rFont val="細明體"/>
        <family val="3"/>
        <charset val="136"/>
      </rPr>
      <t>社會工作局資助退款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設備</t>
    </r>
    <phoneticPr fontId="18" type="noConversion"/>
  </si>
  <si>
    <r>
      <rPr>
        <sz val="12"/>
        <color theme="1"/>
        <rFont val="細明體"/>
        <family val="3"/>
        <charset val="136"/>
      </rPr>
      <t>社會工作局資助退款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維修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細明體"/>
        <family val="3"/>
        <charset val="136"/>
      </rPr>
      <t>改善工程</t>
    </r>
    <phoneticPr fontId="18" type="noConversion"/>
  </si>
  <si>
    <r>
      <rPr>
        <sz val="12"/>
        <color theme="1"/>
        <rFont val="細明體"/>
        <family val="3"/>
        <charset val="136"/>
      </rPr>
      <t>社會工作局資助退款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其他專項</t>
    </r>
    <phoneticPr fontId="18" type="noConversion"/>
  </si>
  <si>
    <t>托位總數</t>
    <phoneticPr fontId="18" type="noConversion"/>
  </si>
  <si>
    <r>
      <rPr>
        <sz val="12"/>
        <color theme="1"/>
        <rFont val="細明體"/>
        <family val="3"/>
        <charset val="136"/>
      </rPr>
      <t>全日托托位總數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A</t>
    </r>
    <phoneticPr fontId="18" type="noConversion"/>
  </si>
  <si>
    <r>
      <rPr>
        <sz val="12"/>
        <color theme="1"/>
        <rFont val="細明體"/>
        <family val="3"/>
        <charset val="136"/>
      </rPr>
      <t>全日托托位總數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B</t>
    </r>
    <phoneticPr fontId="18" type="noConversion"/>
  </si>
  <si>
    <t>宿位總數</t>
    <phoneticPr fontId="18" type="noConversion"/>
  </si>
  <si>
    <r>
      <rPr>
        <sz val="12"/>
        <color theme="1"/>
        <rFont val="細明體"/>
        <family val="3"/>
        <charset val="136"/>
      </rPr>
      <t>宿位總數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A</t>
    </r>
    <phoneticPr fontId="18" type="noConversion"/>
  </si>
  <si>
    <r>
      <rPr>
        <sz val="12"/>
        <color theme="1"/>
        <rFont val="細明體"/>
        <family val="3"/>
        <charset val="136"/>
      </rPr>
      <t>宿位總數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B</t>
    </r>
    <phoneticPr fontId="18" type="noConversion"/>
  </si>
  <si>
    <t>托位收費金額</t>
    <phoneticPr fontId="18" type="noConversion"/>
  </si>
  <si>
    <r>
      <rPr>
        <sz val="12"/>
        <color theme="1"/>
        <rFont val="細明體"/>
        <family val="3"/>
        <charset val="136"/>
      </rPr>
      <t>全日托托位收費金額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A</t>
    </r>
    <phoneticPr fontId="18" type="noConversion"/>
  </si>
  <si>
    <r>
      <rPr>
        <sz val="12"/>
        <color theme="1"/>
        <rFont val="細明體"/>
        <family val="3"/>
        <charset val="136"/>
      </rPr>
      <t>全日托托位收費金額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B</t>
    </r>
    <phoneticPr fontId="18" type="noConversion"/>
  </si>
  <si>
    <t>宿位收費金額</t>
    <phoneticPr fontId="18" type="noConversion"/>
  </si>
  <si>
    <r>
      <rPr>
        <sz val="12"/>
        <color theme="1"/>
        <rFont val="細明體"/>
        <family val="3"/>
        <charset val="136"/>
      </rPr>
      <t>宿位收費金額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A</t>
    </r>
    <phoneticPr fontId="18" type="noConversion"/>
  </si>
  <si>
    <r>
      <rPr>
        <sz val="12"/>
        <color theme="1"/>
        <rFont val="細明體"/>
        <family val="3"/>
        <charset val="136"/>
      </rPr>
      <t>宿位收費金額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B</t>
    </r>
    <phoneticPr fontId="18" type="noConversion"/>
  </si>
  <si>
    <t>人數統計</t>
    <phoneticPr fontId="18" type="noConversion"/>
  </si>
  <si>
    <t>服務使用人數</t>
    <phoneticPr fontId="18" type="noConversion"/>
  </si>
  <si>
    <t>員工人數</t>
    <phoneticPr fontId="18" type="noConversion"/>
  </si>
  <si>
    <t>庫存現金</t>
    <phoneticPr fontId="18" type="noConversion"/>
  </si>
  <si>
    <t>銀行支票戶口</t>
    <phoneticPr fontId="18" type="noConversion"/>
  </si>
  <si>
    <t>銀行儲蓄戶口</t>
    <phoneticPr fontId="18" type="noConversion"/>
  </si>
  <si>
    <t>銀行定期存款</t>
    <phoneticPr fontId="18" type="noConversion"/>
  </si>
  <si>
    <r>
      <t>員工公積金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退休金銀行存款戶口</t>
    </r>
    <phoneticPr fontId="18" type="noConversion"/>
  </si>
  <si>
    <t>用品存貨</t>
    <phoneticPr fontId="18" type="noConversion"/>
  </si>
  <si>
    <t>食品存貨</t>
    <phoneticPr fontId="18" type="noConversion"/>
  </si>
  <si>
    <t>暫付款項</t>
    <phoneticPr fontId="18" type="noConversion"/>
  </si>
  <si>
    <t>按金支出</t>
    <phoneticPr fontId="18" type="noConversion"/>
  </si>
  <si>
    <t>預付費用</t>
    <phoneticPr fontId="18" type="noConversion"/>
  </si>
  <si>
    <t>員工貸款</t>
    <phoneticPr fontId="18" type="noConversion"/>
  </si>
  <si>
    <t>其他貸出款</t>
    <phoneticPr fontId="18" type="noConversion"/>
  </si>
  <si>
    <t>其他應收款</t>
    <phoneticPr fontId="18" type="noConversion"/>
  </si>
  <si>
    <t>服務單位負責人往來</t>
    <phoneticPr fontId="18" type="noConversion"/>
  </si>
  <si>
    <t>總會往來</t>
    <phoneticPr fontId="18" type="noConversion"/>
  </si>
  <si>
    <t>關聯機構往來</t>
    <phoneticPr fontId="18" type="noConversion"/>
  </si>
  <si>
    <t>應付賬款</t>
    <phoneticPr fontId="18" type="noConversion"/>
  </si>
  <si>
    <t>應付費用</t>
    <phoneticPr fontId="18" type="noConversion"/>
  </si>
  <si>
    <t>應付工資及其他報酬</t>
    <phoneticPr fontId="18" type="noConversion"/>
  </si>
  <si>
    <t>應付固定資產供款</t>
    <phoneticPr fontId="18" type="noConversion"/>
  </si>
  <si>
    <r>
      <t>應付員工公積金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新細明體"/>
        <family val="1"/>
        <charset val="136"/>
      </rPr>
      <t>退休金</t>
    </r>
    <phoneticPr fontId="18" type="noConversion"/>
  </si>
  <si>
    <r>
      <t>應付公積金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新細明體"/>
        <family val="1"/>
        <charset val="136"/>
      </rPr>
      <t>退休金供款</t>
    </r>
    <phoneticPr fontId="18" type="noConversion"/>
  </si>
  <si>
    <t>其他應付款</t>
    <phoneticPr fontId="18" type="noConversion"/>
  </si>
  <si>
    <t>暫收款</t>
    <phoneticPr fontId="18" type="noConversion"/>
  </si>
  <si>
    <t>按金收入</t>
    <phoneticPr fontId="18" type="noConversion"/>
  </si>
  <si>
    <t>銀行借款</t>
    <phoneticPr fontId="18" type="noConversion"/>
  </si>
  <si>
    <t>其他人士借款</t>
    <phoneticPr fontId="18" type="noConversion"/>
  </si>
  <si>
    <r>
      <t>永久性捐助基金</t>
    </r>
    <r>
      <rPr>
        <sz val="12"/>
        <color theme="1"/>
        <rFont val="Times New Roman"/>
        <family val="1"/>
      </rPr>
      <t xml:space="preserve"> </t>
    </r>
    <phoneticPr fontId="18" type="noConversion"/>
  </si>
  <si>
    <t>退休金儲備</t>
    <phoneticPr fontId="18" type="noConversion"/>
  </si>
  <si>
    <t>公積金儲備</t>
    <phoneticPr fontId="18" type="noConversion"/>
  </si>
  <si>
    <t>其他儲備金</t>
    <phoneticPr fontId="18" type="noConversion"/>
  </si>
  <si>
    <t>員工其他支出</t>
    <phoneticPr fontId="18" type="noConversion"/>
  </si>
  <si>
    <t>房屋稅</t>
    <phoneticPr fontId="18" type="noConversion"/>
  </si>
  <si>
    <t>地租</t>
    <phoneticPr fontId="18" type="noConversion"/>
  </si>
  <si>
    <t>招牌稅</t>
    <phoneticPr fontId="18" type="noConversion"/>
  </si>
  <si>
    <t>汽車牌稅</t>
    <phoneticPr fontId="18" type="noConversion"/>
  </si>
  <si>
    <t>其他稅項</t>
    <phoneticPr fontId="18" type="noConversion"/>
  </si>
  <si>
    <t>銀行手續費</t>
    <phoneticPr fontId="18" type="noConversion"/>
  </si>
  <si>
    <t>其他借款利息</t>
    <phoneticPr fontId="18" type="noConversion"/>
  </si>
  <si>
    <t>其他財務支出</t>
    <phoneticPr fontId="18" type="noConversion"/>
  </si>
  <si>
    <t>罰款</t>
    <phoneticPr fontId="18" type="noConversion"/>
  </si>
  <si>
    <t>壞賬</t>
    <phoneticPr fontId="18" type="noConversion"/>
  </si>
  <si>
    <t>資助及援助金</t>
    <phoneticPr fontId="18" type="noConversion"/>
  </si>
  <si>
    <t>固定資產變賣損失</t>
    <phoneticPr fontId="18" type="noConversion"/>
  </si>
  <si>
    <t>固定資產報廢損失</t>
    <phoneticPr fontId="18" type="noConversion"/>
  </si>
  <si>
    <t>兌換損失</t>
    <phoneticPr fontId="18" type="noConversion"/>
  </si>
  <si>
    <t>特殊費用支出</t>
    <phoneticPr fontId="18" type="noConversion"/>
  </si>
  <si>
    <t>銀行存款利息收入</t>
    <phoneticPr fontId="18" type="noConversion"/>
  </si>
  <si>
    <t>其他財務收入</t>
    <phoneticPr fontId="18" type="noConversion"/>
  </si>
  <si>
    <t>固定資產變賣收入</t>
    <phoneticPr fontId="18" type="noConversion"/>
  </si>
  <si>
    <t>兌換收入</t>
    <phoneticPr fontId="18" type="noConversion"/>
  </si>
  <si>
    <t>教材費</t>
    <phoneticPr fontId="18" type="noConversion"/>
  </si>
  <si>
    <t>玩具、康樂用品及活動設備</t>
    <phoneticPr fontId="18" type="noConversion"/>
  </si>
  <si>
    <t>圖書</t>
    <phoneticPr fontId="18" type="noConversion"/>
  </si>
  <si>
    <t>醫藥及護理用品</t>
    <phoneticPr fontId="18" type="noConversion"/>
  </si>
  <si>
    <t>服務收費扣減</t>
    <phoneticPr fontId="18" type="noConversion"/>
  </si>
  <si>
    <r>
      <t>服務對象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專業服務費</t>
    </r>
    <phoneticPr fontId="18" type="noConversion"/>
  </si>
  <si>
    <r>
      <t>服務對象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特別津貼</t>
    </r>
    <phoneticPr fontId="18" type="noConversion"/>
  </si>
  <si>
    <r>
      <t>服務對象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其他費用</t>
    </r>
    <phoneticPr fontId="18" type="noConversion"/>
  </si>
  <si>
    <t>減：經常費用：</t>
    <phoneticPr fontId="23" type="noConversion"/>
  </si>
  <si>
    <r>
      <rPr>
        <sz val="12"/>
        <color theme="1"/>
        <rFont val="標楷體"/>
        <family val="4"/>
        <charset val="136"/>
      </rPr>
      <t>服務對象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專業服務費</t>
    </r>
    <phoneticPr fontId="23" type="noConversion"/>
  </si>
  <si>
    <r>
      <rPr>
        <sz val="12"/>
        <color theme="1"/>
        <rFont val="標楷體"/>
        <family val="4"/>
        <charset val="136"/>
      </rPr>
      <t>服務對象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特別津貼</t>
    </r>
    <phoneticPr fontId="23" type="noConversion"/>
  </si>
  <si>
    <r>
      <rPr>
        <sz val="12"/>
        <color theme="1"/>
        <rFont val="標楷體"/>
        <family val="4"/>
        <charset val="136"/>
      </rPr>
      <t>服務對象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其他費用</t>
    </r>
    <phoneticPr fontId="23" type="noConversion"/>
  </si>
  <si>
    <t>經常費用小計</t>
    <phoneticPr fontId="23" type="noConversion"/>
  </si>
  <si>
    <t>減：行政費用：</t>
    <phoneticPr fontId="23" type="noConversion"/>
  </si>
  <si>
    <t>減：活動費用：</t>
    <phoneticPr fontId="23" type="noConversion"/>
  </si>
  <si>
    <t>活動費用小計</t>
    <phoneticPr fontId="23" type="noConversion"/>
  </si>
  <si>
    <t>行政費用小計</t>
    <phoneticPr fontId="23" type="noConversion"/>
  </si>
  <si>
    <r>
      <rPr>
        <b/>
        <sz val="12"/>
        <rFont val="標楷體"/>
        <family val="4"/>
        <charset val="136"/>
      </rPr>
      <t>開支合計</t>
    </r>
    <phoneticPr fontId="23" type="noConversion"/>
  </si>
  <si>
    <t>累積盈虧</t>
    <phoneticPr fontId="18" type="noConversion"/>
  </si>
  <si>
    <t>本年度盈虧結餘</t>
    <phoneticPr fontId="18" type="noConversion"/>
  </si>
  <si>
    <t>服務收入</t>
    <phoneticPr fontId="18" type="noConversion"/>
  </si>
  <si>
    <r>
      <t>銷售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勞務提供收入</t>
    </r>
    <phoneticPr fontId="18" type="noConversion"/>
  </si>
  <si>
    <t>會費收入</t>
    <phoneticPr fontId="18" type="noConversion"/>
  </si>
  <si>
    <t>其他服務收入</t>
    <phoneticPr fontId="18" type="noConversion"/>
  </si>
  <si>
    <t>其他收入</t>
    <phoneticPr fontId="18" type="noConversion"/>
  </si>
  <si>
    <t>食品及飲品</t>
    <phoneticPr fontId="18" type="noConversion"/>
  </si>
  <si>
    <t>食品及飲品</t>
    <phoneticPr fontId="18" type="noConversion"/>
  </si>
  <si>
    <t>收入：</t>
    <phoneticPr fontId="23" type="noConversion"/>
  </si>
  <si>
    <r>
      <rPr>
        <b/>
        <sz val="12"/>
        <color theme="1"/>
        <rFont val="標楷體"/>
        <family val="4"/>
        <charset val="136"/>
      </rPr>
      <t>調整後營運結餘</t>
    </r>
    <r>
      <rPr>
        <b/>
        <sz val="12"/>
        <color theme="1"/>
        <rFont val="Times New Roman"/>
        <family val="1"/>
      </rPr>
      <t xml:space="preserve"> / (</t>
    </r>
    <r>
      <rPr>
        <b/>
        <sz val="12"/>
        <color theme="1"/>
        <rFont val="標楷體"/>
        <family val="4"/>
        <charset val="136"/>
      </rPr>
      <t>虧損</t>
    </r>
    <r>
      <rPr>
        <b/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</si>
  <si>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食品及飲品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</si>
  <si>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交通及住宿費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</si>
  <si>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廣告宣傳費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</si>
  <si>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獎金，奬項及禮物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</si>
  <si>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裝飾及佈置用品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</si>
  <si>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租金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</si>
  <si>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攝影及錄影費用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</si>
  <si>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用品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</si>
  <si>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講師及導師費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</si>
  <si>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保險費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</si>
  <si>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表演者及司儀費用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</si>
  <si>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活動工作者車馬費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</si>
  <si>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制服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</si>
  <si>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門票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入場費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</si>
  <si>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分擔總會活動費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</si>
  <si>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其他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</si>
  <si>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b/>
        <sz val="12"/>
        <color theme="1"/>
        <rFont val="標楷體"/>
        <family val="4"/>
        <charset val="136"/>
      </rPr>
      <t>損益表之營運結餘</t>
    </r>
    <r>
      <rPr>
        <b/>
        <sz val="12"/>
        <color theme="1"/>
        <rFont val="Times New Roman"/>
        <family val="1"/>
      </rPr>
      <t xml:space="preserve"> / (</t>
    </r>
    <r>
      <rPr>
        <b/>
        <sz val="12"/>
        <color theme="1"/>
        <rFont val="標楷體"/>
        <family val="4"/>
        <charset val="136"/>
      </rPr>
      <t>虧損</t>
    </r>
    <r>
      <rPr>
        <b/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</si>
  <si>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減：可保留結餘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當年營運開支之</t>
    </r>
    <r>
      <rPr>
        <sz val="12"/>
        <color theme="1"/>
        <rFont val="Times New Roman"/>
        <family val="1"/>
      </rPr>
      <t>25%)</t>
    </r>
    <phoneticPr fontId="23" type="noConversion"/>
  </si>
  <si>
    <r>
      <t xml:space="preserve">(i) </t>
    </r>
    <r>
      <rPr>
        <b/>
        <sz val="12"/>
        <color theme="1"/>
        <rFont val="標楷體"/>
        <family val="4"/>
        <charset val="136"/>
      </rPr>
      <t>以人員資助結算</t>
    </r>
    <phoneticPr fontId="18" type="noConversion"/>
  </si>
  <si>
    <r>
      <t xml:space="preserve">(ii) </t>
    </r>
    <r>
      <rPr>
        <b/>
        <sz val="12"/>
        <color theme="1"/>
        <rFont val="標楷體"/>
        <family val="4"/>
        <charset val="136"/>
      </rPr>
      <t>以經常、行政及活動資助結算</t>
    </r>
    <phoneticPr fontId="18" type="noConversion"/>
  </si>
  <si>
    <r>
      <rPr>
        <b/>
        <u/>
        <sz val="12"/>
        <color theme="1"/>
        <rFont val="標楷體"/>
        <family val="4"/>
        <charset val="136"/>
      </rPr>
      <t>步驟一：以機構</t>
    </r>
    <r>
      <rPr>
        <b/>
        <u/>
        <sz val="12"/>
        <color theme="1"/>
        <rFont val="Times New Roman"/>
        <family val="1"/>
      </rPr>
      <t xml:space="preserve"> / </t>
    </r>
    <r>
      <rPr>
        <b/>
        <u/>
        <sz val="12"/>
        <color theme="1"/>
        <rFont val="標楷體"/>
        <family val="4"/>
        <charset val="136"/>
      </rPr>
      <t>設施當年度整體營運結算</t>
    </r>
    <phoneticPr fontId="18" type="noConversion"/>
  </si>
  <si>
    <t>步驟二：以合理成本組合資助結算</t>
    <phoneticPr fontId="18" type="noConversion"/>
  </si>
  <si>
    <r>
      <rPr>
        <sz val="12"/>
        <rFont val="標楷體"/>
        <family val="4"/>
        <charset val="136"/>
      </rPr>
      <t>減：可保留結餘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當年度人員開支之</t>
    </r>
    <r>
      <rPr>
        <sz val="12"/>
        <rFont val="Times New Roman"/>
        <family val="1"/>
      </rPr>
      <t>25%)</t>
    </r>
    <phoneticPr fontId="18" type="noConversion"/>
  </si>
  <si>
    <t>結算總表</t>
    <phoneticPr fontId="23" type="noConversion"/>
  </si>
  <si>
    <t>物料購貨</t>
    <phoneticPr fontId="18" type="noConversion"/>
  </si>
  <si>
    <t>可保留的年度結餘</t>
    <phoneticPr fontId="18" type="noConversion"/>
  </si>
  <si>
    <r>
      <rPr>
        <sz val="12"/>
        <color theme="1"/>
        <rFont val="細明體"/>
        <family val="3"/>
        <charset val="136"/>
      </rPr>
      <t>活動收入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細明體"/>
        <family val="3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</si>
  <si>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細明體"/>
        <family val="3"/>
        <charset val="136"/>
      </rPr>
      <t>活動收入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細明體"/>
        <family val="3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</si>
  <si>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人員資助</t>
    </r>
    <r>
      <rPr>
        <sz val="12"/>
        <color theme="1"/>
        <rFont val="Times New Roman"/>
        <family val="1"/>
      </rPr>
      <t>)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</si>
  <si>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經常資助</t>
    </r>
    <r>
      <rPr>
        <sz val="12"/>
        <color theme="1"/>
        <rFont val="Times New Roman"/>
        <family val="1"/>
      </rPr>
      <t>)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</si>
  <si>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行政資助</t>
    </r>
    <r>
      <rPr>
        <sz val="12"/>
        <color theme="1"/>
        <rFont val="Times New Roman"/>
        <family val="1"/>
      </rPr>
      <t>)</t>
    </r>
    <phoneticPr fontId="18" type="noConversion"/>
  </si>
  <si>
    <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活動資助</t>
    </r>
    <r>
      <rPr>
        <sz val="12"/>
        <color theme="1"/>
        <rFont val="Times New Roman"/>
        <family val="1"/>
      </rPr>
      <t>)</t>
    </r>
    <phoneticPr fontId="18" type="noConversion"/>
  </si>
  <si>
    <r>
      <t>個人或機構捐贈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現金</t>
    </r>
    <phoneticPr fontId="18" type="noConversion"/>
  </si>
  <si>
    <r>
      <t>個人或機構捐贈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實物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</si>
  <si>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食品及飲品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</si>
  <si>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食品及飲品 (非專項資助)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</si>
  <si>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交通及住宿費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</si>
  <si>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交通及住宿費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</si>
  <si>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廣告宣傳費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</si>
  <si>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廣告宣傳費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</si>
  <si>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獎金，奬項及禮物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</si>
  <si>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獎金，奬項及禮物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</si>
  <si>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裝飾及佈置用品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</si>
  <si>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裝飾及佈置用品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</si>
  <si>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租金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</si>
  <si>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租金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</si>
  <si>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攝影及錄影費用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</si>
  <si>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攝影及錄影費用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</si>
  <si>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用品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</si>
  <si>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用品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</si>
  <si>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講師及導師費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</si>
  <si>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講師及導師費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</si>
  <si>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保險費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</si>
  <si>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保險費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非專項資助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</si>
  <si>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表演者及司儀費用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</si>
  <si>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表演者及司儀費用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</si>
  <si>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活動工作者車馬費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</si>
  <si>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活動工作者車馬費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非專項資助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</si>
  <si>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制服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</si>
  <si>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制服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</si>
  <si>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門票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新細明體"/>
        <family val="1"/>
        <charset val="136"/>
      </rPr>
      <t>入場費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</si>
  <si>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門票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新細明體"/>
        <family val="1"/>
        <charset val="136"/>
      </rPr>
      <t>入場費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非專項資助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</si>
  <si>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分擔總會活動費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</si>
  <si>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rPr>
        <sz val="12"/>
        <color rgb="FF000000"/>
        <rFont val="新細明體"/>
        <family val="1"/>
        <charset val="136"/>
      </rPr>
      <t>活動支出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分擔總會活動費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非專項資助</t>
    </r>
    <r>
      <rPr>
        <sz val="12"/>
        <color rgb="FF000000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</si>
  <si>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專項資助</t>
    </r>
    <r>
      <rPr>
        <sz val="12"/>
        <color theme="1"/>
        <rFont val="Times New Roman"/>
        <family val="1"/>
      </rPr>
      <t>)</t>
    </r>
    <phoneticPr fontId="18" type="noConversion"/>
  </si>
  <si>
    <r>
      <t>活動支出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非專項資助</t>
    </r>
    <r>
      <rPr>
        <sz val="12"/>
        <color theme="1"/>
        <rFont val="Times New Roman"/>
        <family val="1"/>
      </rPr>
      <t>)</t>
    </r>
    <phoneticPr fontId="18" type="noConversion"/>
  </si>
  <si>
    <t>物料購貨</t>
    <phoneticPr fontId="18" type="noConversion"/>
  </si>
  <si>
    <t>清潔費</t>
    <phoneticPr fontId="18" type="noConversion"/>
  </si>
  <si>
    <t>兼職人員服務費</t>
    <phoneticPr fontId="18" type="noConversion"/>
  </si>
  <si>
    <t>員工年資津貼 - 標準配置</t>
    <phoneticPr fontId="18" type="noConversion"/>
  </si>
  <si>
    <t>員工年資津貼 - 非標準配置</t>
    <phoneticPr fontId="18" type="noConversion"/>
  </si>
  <si>
    <t>其他政府部門資助退款</t>
    <phoneticPr fontId="18" type="noConversion"/>
  </si>
  <si>
    <t>機構資助退款</t>
    <phoneticPr fontId="18" type="noConversion"/>
  </si>
  <si>
    <r>
      <rPr>
        <sz val="12"/>
        <color theme="1"/>
        <rFont val="細明體"/>
        <family val="3"/>
        <charset val="136"/>
      </rPr>
      <t>報廢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細明體"/>
        <family val="3"/>
        <charset val="136"/>
      </rPr>
      <t>變賣固定資產的原金額</t>
    </r>
    <phoneticPr fontId="18" type="noConversion"/>
  </si>
  <si>
    <r>
      <rPr>
        <sz val="12"/>
        <color theme="1"/>
        <rFont val="細明體"/>
        <family val="3"/>
        <charset val="136"/>
      </rPr>
      <t>報廢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細明體"/>
        <family val="3"/>
        <charset val="136"/>
      </rPr>
      <t>變賣固定資產的原價值</t>
    </r>
    <phoneticPr fontId="18" type="noConversion"/>
  </si>
  <si>
    <r>
      <rPr>
        <sz val="12"/>
        <color theme="1"/>
        <rFont val="細明體"/>
        <family val="3"/>
        <charset val="136"/>
      </rPr>
      <t>全日托托位總數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C</t>
    </r>
    <phoneticPr fontId="18" type="noConversion"/>
  </si>
  <si>
    <t>上午托托位總數</t>
    <phoneticPr fontId="18" type="noConversion"/>
  </si>
  <si>
    <t>下午托托位總數</t>
    <phoneticPr fontId="18" type="noConversion"/>
  </si>
  <si>
    <r>
      <rPr>
        <sz val="12"/>
        <color theme="1"/>
        <rFont val="細明體"/>
        <family val="3"/>
        <charset val="136"/>
      </rPr>
      <t>上午托托位收費金額</t>
    </r>
    <r>
      <rPr>
        <sz val="12"/>
        <color theme="1"/>
        <rFont val="Times New Roman"/>
        <family val="1"/>
      </rPr>
      <t/>
    </r>
    <phoneticPr fontId="18" type="noConversion"/>
  </si>
  <si>
    <r>
      <rPr>
        <sz val="12"/>
        <color theme="1"/>
        <rFont val="細明體"/>
        <family val="3"/>
        <charset val="136"/>
      </rPr>
      <t>下午托托位收費金額</t>
    </r>
    <r>
      <rPr>
        <sz val="12"/>
        <color theme="1"/>
        <rFont val="Times New Roman"/>
        <family val="1"/>
      </rPr>
      <t/>
    </r>
    <phoneticPr fontId="18" type="noConversion"/>
  </si>
  <si>
    <r>
      <rPr>
        <sz val="12"/>
        <color theme="1"/>
        <rFont val="細明體"/>
        <family val="3"/>
        <charset val="136"/>
      </rPr>
      <t>全日托托位收費金額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類別</t>
    </r>
    <r>
      <rPr>
        <sz val="12"/>
        <color theme="1"/>
        <rFont val="Times New Roman"/>
        <family val="1"/>
      </rPr>
      <t>C</t>
    </r>
    <phoneticPr fontId="18" type="noConversion"/>
  </si>
  <si>
    <r>
      <rPr>
        <sz val="12"/>
        <color theme="1"/>
        <rFont val="標楷體"/>
        <family val="4"/>
        <charset val="136"/>
      </rPr>
      <t>員工年資津貼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18" type="noConversion"/>
  </si>
  <si>
    <r>
      <t xml:space="preserve">   - </t>
    </r>
    <r>
      <rPr>
        <sz val="12"/>
        <color theme="1"/>
        <rFont val="標楷體"/>
        <family val="4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人員資助</t>
    </r>
    <r>
      <rPr>
        <sz val="12"/>
        <color theme="1"/>
        <rFont val="Times New Roman"/>
        <family val="1"/>
      </rPr>
      <t>)</t>
    </r>
    <phoneticPr fontId="18" type="noConversion"/>
  </si>
  <si>
    <r>
      <t xml:space="preserve">- </t>
    </r>
    <r>
      <rPr>
        <sz val="12"/>
        <color theme="1"/>
        <rFont val="標楷體"/>
        <family val="4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經常資助</t>
    </r>
    <r>
      <rPr>
        <sz val="12"/>
        <color theme="1"/>
        <rFont val="Times New Roman"/>
        <family val="1"/>
      </rPr>
      <t>)</t>
    </r>
    <phoneticPr fontId="18" type="noConversion"/>
  </si>
  <si>
    <r>
      <t xml:space="preserve">- </t>
    </r>
    <r>
      <rPr>
        <sz val="12"/>
        <color theme="1"/>
        <rFont val="標楷體"/>
        <family val="4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行政資助</t>
    </r>
    <r>
      <rPr>
        <sz val="12"/>
        <color theme="1"/>
        <rFont val="Times New Roman"/>
        <family val="1"/>
      </rPr>
      <t>)</t>
    </r>
    <phoneticPr fontId="18" type="noConversion"/>
  </si>
  <si>
    <r>
      <t xml:space="preserve">- </t>
    </r>
    <r>
      <rPr>
        <sz val="12"/>
        <color theme="1"/>
        <rFont val="標楷體"/>
        <family val="4"/>
        <charset val="136"/>
      </rPr>
      <t>經常性開支資助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活動資助</t>
    </r>
    <r>
      <rPr>
        <sz val="12"/>
        <color theme="1"/>
        <rFont val="Times New Roman"/>
        <family val="1"/>
      </rPr>
      <t>)</t>
    </r>
    <phoneticPr fontId="18" type="noConversion"/>
  </si>
  <si>
    <t>清潔費</t>
    <phoneticPr fontId="18" type="noConversion"/>
  </si>
  <si>
    <t>兼職人員服務費</t>
    <phoneticPr fontId="23" type="noConversion"/>
  </si>
  <si>
    <t>員工其他額外報酬</t>
    <phoneticPr fontId="18" type="noConversion"/>
  </si>
  <si>
    <t>員工其他津貼</t>
    <phoneticPr fontId="18" type="noConversion"/>
  </si>
  <si>
    <t>員工其他津貼</t>
    <phoneticPr fontId="18" type="noConversion"/>
  </si>
  <si>
    <t>已動用的流動基金</t>
    <phoneticPr fontId="18" type="noConversion"/>
  </si>
  <si>
    <r>
      <t>員工其他額外報酬</t>
    </r>
    <r>
      <rPr>
        <sz val="12"/>
        <color theme="1"/>
        <rFont val="Times New Roman"/>
        <family val="1"/>
      </rPr>
      <t/>
    </r>
    <phoneticPr fontId="18" type="noConversion"/>
  </si>
  <si>
    <r>
      <rPr>
        <sz val="12"/>
        <color theme="1"/>
        <rFont val="細明體"/>
        <family val="3"/>
        <charset val="136"/>
      </rPr>
      <t>社會工作局資助退款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細明體"/>
        <family val="3"/>
        <charset val="136"/>
      </rPr>
      <t>定期資助</t>
    </r>
    <phoneticPr fontId="18" type="noConversion"/>
  </si>
  <si>
    <t>主管及督導人員基本工資 - 標準配置</t>
    <phoneticPr fontId="18" type="noConversion"/>
  </si>
  <si>
    <t>主管及督導人員基本工資 - 非標準配置</t>
    <phoneticPr fontId="18" type="noConversion"/>
  </si>
  <si>
    <t>專業人員基本工資 - 標準配置</t>
    <phoneticPr fontId="18" type="noConversion"/>
  </si>
  <si>
    <t>專業人員基本工資 - 非標準配置</t>
    <phoneticPr fontId="18" type="noConversion"/>
  </si>
  <si>
    <r>
      <t>輔助人員基本工資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標準配置</t>
    </r>
    <phoneticPr fontId="18" type="noConversion"/>
  </si>
  <si>
    <r>
      <t>輔助人員基本工資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非標準配置</t>
    </r>
    <phoneticPr fontId="18" type="noConversion"/>
  </si>
  <si>
    <t>工人及勤雜人員基本工資 - 標準配置</t>
    <phoneticPr fontId="18" type="noConversion"/>
  </si>
  <si>
    <r>
      <rPr>
        <sz val="12"/>
        <color rgb="FF000000"/>
        <rFont val="新細明體"/>
        <family val="1"/>
        <charset val="136"/>
      </rPr>
      <t>工人及勤雜人員基本工資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新細明體"/>
        <family val="1"/>
        <charset val="136"/>
      </rPr>
      <t>非標準配置</t>
    </r>
    <phoneticPr fontId="18" type="noConversion"/>
  </si>
  <si>
    <r>
      <rPr>
        <sz val="12"/>
        <color theme="1"/>
        <rFont val="標楷體"/>
        <family val="4"/>
        <charset val="136"/>
      </rPr>
      <t>專業人員基本工資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18" type="noConversion"/>
  </si>
  <si>
    <r>
      <t>2016</t>
    </r>
    <r>
      <rPr>
        <b/>
        <sz val="14"/>
        <rFont val="標楷體"/>
        <family val="4"/>
        <charset val="136"/>
      </rPr>
      <t>年</t>
    </r>
    <phoneticPr fontId="18" type="noConversion"/>
  </si>
  <si>
    <r>
      <t>2017</t>
    </r>
    <r>
      <rPr>
        <b/>
        <sz val="14"/>
        <rFont val="標楷體"/>
        <family val="4"/>
        <charset val="136"/>
      </rPr>
      <t>年</t>
    </r>
    <phoneticPr fontId="18" type="noConversion"/>
  </si>
  <si>
    <r>
      <t>2016</t>
    </r>
    <r>
      <rPr>
        <b/>
        <sz val="14"/>
        <rFont val="標楷體"/>
        <family val="4"/>
        <charset val="136"/>
      </rPr>
      <t>年</t>
    </r>
    <phoneticPr fontId="18" type="noConversion"/>
  </si>
  <si>
    <r>
      <t>2017</t>
    </r>
    <r>
      <rPr>
        <b/>
        <sz val="14"/>
        <rFont val="標楷體"/>
        <family val="4"/>
        <charset val="136"/>
      </rPr>
      <t>年</t>
    </r>
    <phoneticPr fontId="18" type="noConversion"/>
  </si>
  <si>
    <r>
      <t>2016</t>
    </r>
    <r>
      <rPr>
        <b/>
        <sz val="14"/>
        <rFont val="標楷體"/>
        <family val="4"/>
        <charset val="136"/>
      </rPr>
      <t>年</t>
    </r>
    <phoneticPr fontId="23" type="noConversion"/>
  </si>
  <si>
    <r>
      <t>2017</t>
    </r>
    <r>
      <rPr>
        <b/>
        <sz val="14"/>
        <rFont val="標楷體"/>
        <family val="4"/>
        <charset val="136"/>
      </rPr>
      <t>年</t>
    </r>
    <phoneticPr fontId="23" type="noConversion"/>
  </si>
  <si>
    <r>
      <rPr>
        <b/>
        <sz val="12"/>
        <color theme="1"/>
        <rFont val="標楷體"/>
        <family val="4"/>
        <charset val="136"/>
      </rPr>
      <t>超額結餘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需退回社會工作局款項</t>
    </r>
    <r>
      <rPr>
        <b/>
        <sz val="12"/>
        <color theme="1"/>
        <rFont val="Times New Roman"/>
        <family val="1"/>
      </rPr>
      <t>)</t>
    </r>
    <phoneticPr fontId="23" type="noConversion"/>
  </si>
  <si>
    <r>
      <rPr>
        <sz val="12"/>
        <color theme="1"/>
        <rFont val="標楷體"/>
        <family val="4"/>
        <charset val="136"/>
      </rPr>
      <t>減：可保留結餘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當年度人員開支之</t>
    </r>
    <r>
      <rPr>
        <sz val="12"/>
        <color theme="1"/>
        <rFont val="Times New Roman"/>
        <family val="1"/>
      </rPr>
      <t>25%)</t>
    </r>
    <phoneticPr fontId="18" type="noConversion"/>
  </si>
  <si>
    <r>
      <rPr>
        <sz val="12"/>
        <color theme="1"/>
        <rFont val="標楷體"/>
        <family val="4"/>
        <charset val="136"/>
      </rPr>
      <t>服務收入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按既定之百分比計算</t>
    </r>
    <r>
      <rPr>
        <sz val="12"/>
        <color theme="1"/>
        <rFont val="Times New Roman"/>
        <family val="1"/>
      </rPr>
      <t>)</t>
    </r>
    <phoneticPr fontId="23" type="noConversion"/>
  </si>
  <si>
    <r>
      <rPr>
        <sz val="12"/>
        <rFont val="標楷體"/>
        <family val="4"/>
        <charset val="136"/>
      </rPr>
      <t>減：可保留結餘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當年度經常、行政及活動開支之</t>
    </r>
    <r>
      <rPr>
        <sz val="12"/>
        <color theme="1"/>
        <rFont val="Times New Roman"/>
        <family val="1"/>
      </rPr>
      <t>25%)</t>
    </r>
    <phoneticPr fontId="23" type="noConversion"/>
  </si>
  <si>
    <t>收入：</t>
    <phoneticPr fontId="23" type="noConversion"/>
  </si>
  <si>
    <t>收入小計</t>
    <phoneticPr fontId="23" type="noConversion"/>
  </si>
  <si>
    <r>
      <rPr>
        <b/>
        <sz val="12"/>
        <color theme="1"/>
        <rFont val="標楷體"/>
        <family val="4"/>
        <charset val="136"/>
      </rPr>
      <t>人員費用小計</t>
    </r>
    <phoneticPr fontId="23" type="noConversion"/>
  </si>
  <si>
    <t>折舊及攤銷費用</t>
    <phoneticPr fontId="23" type="noConversion"/>
  </si>
  <si>
    <t>已動用的流動基金</t>
    <phoneticPr fontId="18" type="noConversion"/>
  </si>
  <si>
    <t>可保留的年度結餘</t>
    <phoneticPr fontId="23" type="noConversion"/>
  </si>
  <si>
    <r>
      <rPr>
        <sz val="12"/>
        <color theme="1"/>
        <rFont val="標楷體"/>
        <family val="4"/>
        <charset val="136"/>
      </rPr>
      <t>個人或機構捐贈收入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現金</t>
    </r>
    <phoneticPr fontId="23" type="noConversion"/>
  </si>
  <si>
    <r>
      <rPr>
        <sz val="12"/>
        <color theme="1"/>
        <rFont val="標楷體"/>
        <family val="4"/>
        <charset val="136"/>
      </rPr>
      <t>新增資產</t>
    </r>
    <r>
      <rPr>
        <sz val="12"/>
        <color theme="1"/>
        <rFont val="Times New Roman"/>
        <family val="1"/>
      </rPr>
      <t xml:space="preserve"> / </t>
    </r>
    <r>
      <rPr>
        <sz val="12"/>
        <color theme="1"/>
        <rFont val="標楷體"/>
        <family val="4"/>
        <charset val="136"/>
      </rPr>
      <t>遞延費用</t>
    </r>
    <phoneticPr fontId="23" type="noConversion"/>
  </si>
  <si>
    <r>
      <rPr>
        <b/>
        <sz val="12"/>
        <color theme="1"/>
        <rFont val="標楷體"/>
        <family val="4"/>
        <charset val="136"/>
      </rPr>
      <t>結餘</t>
    </r>
    <r>
      <rPr>
        <b/>
        <sz val="12"/>
        <color theme="1"/>
        <rFont val="Times New Roman"/>
        <family val="1"/>
      </rPr>
      <t xml:space="preserve"> / (</t>
    </r>
    <r>
      <rPr>
        <b/>
        <sz val="12"/>
        <color theme="1"/>
        <rFont val="標楷體"/>
        <family val="4"/>
        <charset val="136"/>
      </rPr>
      <t>虧損</t>
    </r>
    <r>
      <rPr>
        <b/>
        <sz val="12"/>
        <color theme="1"/>
        <rFont val="Times New Roman"/>
        <family val="1"/>
      </rPr>
      <t>)</t>
    </r>
    <phoneticPr fontId="23" type="noConversion"/>
  </si>
  <si>
    <r>
      <rPr>
        <b/>
        <sz val="12"/>
        <color theme="1"/>
        <rFont val="標楷體"/>
        <family val="4"/>
        <charset val="136"/>
      </rPr>
      <t>結餘</t>
    </r>
    <r>
      <rPr>
        <b/>
        <sz val="12"/>
        <color theme="1"/>
        <rFont val="Times New Roman"/>
        <family val="1"/>
      </rPr>
      <t xml:space="preserve"> / (</t>
    </r>
    <r>
      <rPr>
        <b/>
        <sz val="12"/>
        <color theme="1"/>
        <rFont val="標楷體"/>
        <family val="4"/>
        <charset val="136"/>
      </rPr>
      <t>虧損</t>
    </r>
    <r>
      <rPr>
        <b/>
        <sz val="12"/>
        <color theme="1"/>
        <rFont val="Times New Roman"/>
        <family val="1"/>
      </rPr>
      <t>)</t>
    </r>
    <phoneticPr fontId="23" type="noConversion"/>
  </si>
  <si>
    <r>
      <rPr>
        <sz val="12"/>
        <color theme="1"/>
        <rFont val="標楷體"/>
        <family val="4"/>
        <charset val="136"/>
      </rPr>
      <t>人員資助之結餘</t>
    </r>
    <r>
      <rPr>
        <sz val="12"/>
        <color theme="1"/>
        <rFont val="Times New Roman"/>
        <family val="1"/>
      </rPr>
      <t xml:space="preserve"> / (</t>
    </r>
    <r>
      <rPr>
        <sz val="12"/>
        <color theme="1"/>
        <rFont val="標楷體"/>
        <family val="4"/>
        <charset val="136"/>
      </rPr>
      <t>虧損</t>
    </r>
    <r>
      <rPr>
        <sz val="12"/>
        <color theme="1"/>
        <rFont val="Times New Roman"/>
        <family val="1"/>
      </rPr>
      <t>)</t>
    </r>
    <phoneticPr fontId="18" type="noConversion"/>
  </si>
  <si>
    <r>
      <rPr>
        <sz val="12"/>
        <color theme="1"/>
        <rFont val="標楷體"/>
        <family val="4"/>
        <charset val="136"/>
      </rPr>
      <t>經常、行政及活動資助之結餘</t>
    </r>
    <r>
      <rPr>
        <sz val="12"/>
        <color theme="1"/>
        <rFont val="Times New Roman"/>
        <family val="1"/>
      </rPr>
      <t xml:space="preserve"> / (</t>
    </r>
    <r>
      <rPr>
        <sz val="12"/>
        <color theme="1"/>
        <rFont val="標楷體"/>
        <family val="4"/>
        <charset val="136"/>
      </rPr>
      <t>虧損</t>
    </r>
    <r>
      <rPr>
        <sz val="12"/>
        <color theme="1"/>
        <rFont val="Times New Roman"/>
        <family val="1"/>
      </rPr>
      <t>)</t>
    </r>
    <phoneticPr fontId="18" type="noConversion"/>
  </si>
  <si>
    <t>退回社會工作局超額結餘計算說明：</t>
    <phoneticPr fontId="23" type="noConversion"/>
  </si>
  <si>
    <r>
      <rPr>
        <sz val="12"/>
        <rFont val="標楷體"/>
        <family val="4"/>
        <charset val="136"/>
      </rPr>
      <t>減：可保留結餘</t>
    </r>
    <r>
      <rPr>
        <sz val="12"/>
        <rFont val="Times New Roman"/>
        <family val="1"/>
      </rPr>
      <t xml:space="preserve"> (</t>
    </r>
    <r>
      <rPr>
        <sz val="12"/>
        <rFont val="標楷體"/>
        <family val="4"/>
        <charset val="136"/>
      </rPr>
      <t>當年度經常、行政及活動開支之</t>
    </r>
    <r>
      <rPr>
        <sz val="12"/>
        <rFont val="Times New Roman"/>
        <family val="1"/>
      </rPr>
      <t>25%)</t>
    </r>
    <phoneticPr fontId="18" type="noConversion"/>
  </si>
  <si>
    <r>
      <rPr>
        <b/>
        <sz val="12"/>
        <color theme="1"/>
        <rFont val="標楷體"/>
        <family val="4"/>
        <charset val="136"/>
      </rPr>
      <t>超額結餘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需退回社會工作局款項</t>
    </r>
    <r>
      <rPr>
        <b/>
        <sz val="12"/>
        <color theme="1"/>
        <rFont val="Times New Roman"/>
        <family val="1"/>
      </rPr>
      <t>) (a)+(b)</t>
    </r>
    <phoneticPr fontId="18" type="noConversion"/>
  </si>
  <si>
    <r>
      <rPr>
        <b/>
        <sz val="12"/>
        <color theme="1"/>
        <rFont val="標楷體"/>
        <family val="4"/>
        <charset val="136"/>
      </rPr>
      <t>超額結餘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需退回社會工作局之經常、行政及活動資助款項</t>
    </r>
    <r>
      <rPr>
        <b/>
        <sz val="12"/>
        <color theme="1"/>
        <rFont val="Times New Roman"/>
        <family val="1"/>
      </rPr>
      <t>) (b)</t>
    </r>
    <phoneticPr fontId="18" type="noConversion"/>
  </si>
  <si>
    <r>
      <rPr>
        <b/>
        <sz val="12"/>
        <color theme="1"/>
        <rFont val="標楷體"/>
        <family val="4"/>
        <charset val="136"/>
      </rPr>
      <t>超額結餘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需退回社會工作局之人員資助款項</t>
    </r>
    <r>
      <rPr>
        <b/>
        <sz val="12"/>
        <color theme="1"/>
        <rFont val="Times New Roman"/>
        <family val="1"/>
      </rPr>
      <t>) (a)</t>
    </r>
    <phoneticPr fontId="18" type="noConversion"/>
  </si>
  <si>
    <r>
      <rPr>
        <b/>
        <sz val="12"/>
        <color theme="1"/>
        <rFont val="標楷體"/>
        <family val="4"/>
        <charset val="136"/>
      </rPr>
      <t>超額結餘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需退回社會工作局款項</t>
    </r>
    <r>
      <rPr>
        <b/>
        <sz val="12"/>
        <color theme="1"/>
        <rFont val="Times New Roman"/>
        <family val="1"/>
      </rPr>
      <t>)</t>
    </r>
    <phoneticPr fontId="18" type="noConversion"/>
  </si>
  <si>
    <r>
      <t>超額結餘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最終需退回社會工作局款項</t>
    </r>
    <r>
      <rPr>
        <b/>
        <sz val="12"/>
        <color theme="1"/>
        <rFont val="Times New Roman"/>
        <family val="1"/>
      </rPr>
      <t>)</t>
    </r>
    <phoneticPr fontId="23" type="noConversion"/>
  </si>
  <si>
    <t>從上述兩步驟得出之超額結餘金額，取其兩者金額高作退款金額</t>
    <phoneticPr fontId="23" type="noConversion"/>
  </si>
  <si>
    <r>
      <rPr>
        <sz val="12"/>
        <color theme="1"/>
        <rFont val="標楷體"/>
        <family val="4"/>
        <charset val="136"/>
      </rPr>
      <t>加：上年度超額結餘</t>
    </r>
    <phoneticPr fontId="18" type="noConversion"/>
  </si>
  <si>
    <r>
      <rPr>
        <sz val="12"/>
        <color theme="1"/>
        <rFont val="標楷體"/>
        <family val="4"/>
        <charset val="136"/>
      </rPr>
      <t>主管及督導人員基本工資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23" type="noConversion"/>
  </si>
  <si>
    <r>
      <rPr>
        <sz val="12"/>
        <color theme="1"/>
        <rFont val="標楷體"/>
        <family val="4"/>
        <charset val="136"/>
      </rPr>
      <t>輔助人員基本工資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18" type="noConversion"/>
  </si>
  <si>
    <r>
      <rPr>
        <sz val="12"/>
        <color theme="1"/>
        <rFont val="標楷體"/>
        <family val="4"/>
        <charset val="136"/>
      </rPr>
      <t>工人及勤雜人員基本工資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標楷體"/>
        <family val="4"/>
        <charset val="136"/>
      </rPr>
      <t>標準配置</t>
    </r>
    <phoneticPr fontId="23" type="noConversion"/>
  </si>
  <si>
    <r>
      <t>(</t>
    </r>
    <r>
      <rPr>
        <b/>
        <sz val="14"/>
        <rFont val="標楷體"/>
        <family val="4"/>
        <charset val="136"/>
      </rPr>
      <t>機構編號</t>
    </r>
    <r>
      <rPr>
        <b/>
        <sz val="14"/>
        <rFont val="Times New Roman"/>
        <family val="1"/>
      </rPr>
      <t>) </t>
    </r>
    <r>
      <rPr>
        <b/>
        <sz val="14"/>
        <rFont val="標楷體"/>
        <family val="4"/>
        <charset val="136"/>
      </rPr>
      <t>機構名稱</t>
    </r>
    <phoneticPr fontId="23" type="noConversion"/>
  </si>
  <si>
    <r>
      <t>(</t>
    </r>
    <r>
      <rPr>
        <b/>
        <sz val="14"/>
        <rFont val="標楷體"/>
        <family val="4"/>
        <charset val="136"/>
      </rPr>
      <t>機構編號</t>
    </r>
    <r>
      <rPr>
        <b/>
        <sz val="14"/>
        <rFont val="Times New Roman"/>
        <family val="1"/>
      </rPr>
      <t>) </t>
    </r>
    <r>
      <rPr>
        <b/>
        <sz val="14"/>
        <rFont val="標楷體"/>
        <family val="4"/>
        <charset val="136"/>
      </rPr>
      <t>機構名稱</t>
    </r>
    <phoneticPr fontId="18" type="noConversion"/>
  </si>
  <si>
    <r>
      <rPr>
        <b/>
        <sz val="14"/>
        <rFont val="標楷體"/>
        <family val="4"/>
        <charset val="136"/>
      </rPr>
      <t>人員開支資助結算表</t>
    </r>
    <phoneticPr fontId="18" type="noConversion"/>
  </si>
  <si>
    <t>經常、行政及活動開支資助結算表</t>
    <phoneticPr fontId="18" type="noConversion"/>
  </si>
  <si>
    <r>
      <t xml:space="preserve">- </t>
    </r>
    <r>
      <rPr>
        <sz val="12"/>
        <color theme="1"/>
        <rFont val="標楷體"/>
        <family val="4"/>
        <charset val="136"/>
      </rPr>
      <t>帳目審計資助</t>
    </r>
    <phoneticPr fontId="18" type="noConversion"/>
  </si>
  <si>
    <r>
      <rPr>
        <sz val="12"/>
        <color theme="1"/>
        <rFont val="新細明體"/>
        <family val="1"/>
        <charset val="136"/>
      </rP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帳目審計資助</t>
    </r>
    <phoneticPr fontId="18" type="noConversion"/>
  </si>
  <si>
    <r>
      <rPr>
        <sz val="12"/>
        <color theme="1"/>
        <rFont val="新細明體"/>
        <family val="1"/>
        <charset val="136"/>
      </rP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公積金資助</t>
    </r>
    <phoneticPr fontId="18" type="noConversion"/>
  </si>
  <si>
    <r>
      <rPr>
        <sz val="12"/>
        <color theme="1"/>
        <rFont val="新細明體"/>
        <family val="1"/>
        <charset val="136"/>
      </rP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年資資助</t>
    </r>
    <phoneticPr fontId="18" type="noConversion"/>
  </si>
  <si>
    <r>
      <rPr>
        <sz val="12"/>
        <color theme="1"/>
        <rFont val="新細明體"/>
        <family val="1"/>
        <charset val="136"/>
      </rPr>
      <t>社會工作局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新細明體"/>
        <family val="1"/>
        <charset val="136"/>
      </rPr>
      <t>其他專項資助</t>
    </r>
    <phoneticPr fontId="18" type="noConversion"/>
  </si>
  <si>
    <r>
      <t xml:space="preserve">   - </t>
    </r>
    <r>
      <rPr>
        <sz val="12"/>
        <color theme="1"/>
        <rFont val="標楷體"/>
        <family val="4"/>
        <charset val="136"/>
      </rPr>
      <t>公積金資助</t>
    </r>
    <phoneticPr fontId="18" type="noConversion"/>
  </si>
  <si>
    <r>
      <t xml:space="preserve">   - </t>
    </r>
    <r>
      <rPr>
        <sz val="12"/>
        <color theme="1"/>
        <rFont val="標楷體"/>
        <family val="4"/>
        <charset val="136"/>
      </rPr>
      <t>年資資助</t>
    </r>
    <phoneticPr fontId="18" type="noConversion"/>
  </si>
  <si>
    <r>
      <rPr>
        <sz val="12"/>
        <rFont val="標楷體"/>
        <family val="4"/>
        <charset val="136"/>
      </rPr>
      <t>資助收入小計</t>
    </r>
    <phoneticPr fontId="18" type="noConversion"/>
  </si>
  <si>
    <t>資助收入：</t>
    <phoneticPr fontId="23" type="noConversion"/>
  </si>
  <si>
    <t>會費收入</t>
  </si>
  <si>
    <t>會費收入：</t>
  </si>
  <si>
    <t>投資債券、股票、基金等金融資產的收益</t>
  </si>
  <si>
    <t>買賣及管理有形資產所衍生的收益</t>
  </si>
  <si>
    <t>銷售/勞務提供收入</t>
  </si>
  <si>
    <t>其他服務收入</t>
  </si>
  <si>
    <t>業務收益小計</t>
  </si>
  <si>
    <t>活動收入</t>
  </si>
  <si>
    <t>活動收益小計</t>
  </si>
  <si>
    <t>進行業務的收益:</t>
  </si>
  <si>
    <t>開展活動所衍生的收益：</t>
  </si>
  <si>
    <t>捐贈小計</t>
  </si>
  <si>
    <t>公共財政資助：</t>
  </si>
  <si>
    <t>資助小計</t>
  </si>
  <si>
    <t>財務收入：</t>
  </si>
  <si>
    <t>銀行存款利息收入</t>
  </si>
  <si>
    <t>其他財務收入</t>
  </si>
  <si>
    <t>財務收入小計</t>
  </si>
  <si>
    <t>其他收入：</t>
  </si>
  <si>
    <t>兌現收入</t>
  </si>
  <si>
    <t>其他收入</t>
  </si>
  <si>
    <t>其他收入小計</t>
  </si>
  <si>
    <t>行政開支</t>
  </si>
  <si>
    <t>減：營運費用-費用</t>
  </si>
  <si>
    <t>水費</t>
  </si>
  <si>
    <t>電費</t>
  </si>
  <si>
    <t>燃料費</t>
  </si>
  <si>
    <t>維修保養費</t>
  </si>
  <si>
    <t>清潔費</t>
  </si>
  <si>
    <t>保安費</t>
  </si>
  <si>
    <t>管理費</t>
  </si>
  <si>
    <t>租金</t>
  </si>
  <si>
    <t>保險費</t>
  </si>
  <si>
    <t>郵遞及通訊費</t>
  </si>
  <si>
    <t>交通費</t>
  </si>
  <si>
    <t>公幹旅費</t>
  </si>
  <si>
    <t>律師費</t>
  </si>
  <si>
    <t>會計費</t>
  </si>
  <si>
    <t>專業服務費</t>
  </si>
  <si>
    <t>廣告及宣傳費</t>
  </si>
  <si>
    <t>交際費</t>
  </si>
  <si>
    <t>雜費</t>
  </si>
  <si>
    <t>營運費用-費用小計</t>
  </si>
  <si>
    <t>減：營運費用-用品</t>
  </si>
  <si>
    <t>衛生及清潔用品</t>
  </si>
  <si>
    <t>電器用品及零件</t>
  </si>
  <si>
    <t>電腦用品</t>
  </si>
  <si>
    <t>文具用品</t>
  </si>
  <si>
    <t>報刊及雜誌</t>
  </si>
  <si>
    <t>其他易耗用品</t>
  </si>
  <si>
    <t>營運費用-用品小計</t>
  </si>
  <si>
    <t>減：總營運費用</t>
  </si>
  <si>
    <t>20X1年</t>
  </si>
  <si>
    <t>20X2年</t>
  </si>
  <si>
    <t>編號</t>
  </si>
  <si>
    <t>項目</t>
  </si>
  <si>
    <t>澳門元</t>
  </si>
  <si>
    <t>減：買賣及管理有形資產所衍生的費用</t>
  </si>
  <si>
    <t>減：進行業務的開支</t>
  </si>
  <si>
    <t>活動支出</t>
  </si>
  <si>
    <t>業務/活動支出小計</t>
  </si>
  <si>
    <t>訴訟費</t>
  </si>
  <si>
    <t>相關訴訟小計</t>
  </si>
  <si>
    <t>罰款小計</t>
  </si>
  <si>
    <t>減：處理與工會相關的訴訟</t>
  </si>
  <si>
    <t>減：繳交與工會相關的罰金或罰款</t>
  </si>
  <si>
    <t>減：因行使符合其宗旨及職權而開展活動的費用</t>
  </si>
  <si>
    <t>減：宗旨相符、為慈善或社會利益而作的捐款或提供支援而衍生的開支</t>
  </si>
  <si>
    <t>減：人事費用</t>
  </si>
  <si>
    <t>職員薪金</t>
  </si>
  <si>
    <t>職員薪金小計</t>
  </si>
  <si>
    <t>員工額外報酬</t>
  </si>
  <si>
    <t>員工津貼</t>
  </si>
  <si>
    <t>員工保險費</t>
  </si>
  <si>
    <t>員工福利</t>
  </si>
  <si>
    <t>員工膳食</t>
  </si>
  <si>
    <t>員工培訓</t>
  </si>
  <si>
    <t>員工制服</t>
  </si>
  <si>
    <t>員工醫藥費</t>
  </si>
  <si>
    <t>解僱賠償</t>
  </si>
  <si>
    <t>社會保障基金</t>
  </si>
  <si>
    <t>公積金</t>
  </si>
  <si>
    <t>退休金</t>
  </si>
  <si>
    <t>員工其他支出</t>
  </si>
  <si>
    <t>減：總人事費用</t>
  </si>
  <si>
    <t>減：稅項</t>
  </si>
  <si>
    <t>房屋稅</t>
  </si>
  <si>
    <t>地租</t>
  </si>
  <si>
    <t>招牌稅</t>
  </si>
  <si>
    <t>汽車牌稅</t>
  </si>
  <si>
    <t>其他稅項</t>
  </si>
  <si>
    <t>稅項小計</t>
  </si>
  <si>
    <t>其他人事費用小計</t>
  </si>
  <si>
    <t>減：財務費用</t>
  </si>
  <si>
    <t>銀行透支利息</t>
  </si>
  <si>
    <t>銀行借款利息</t>
  </si>
  <si>
    <t>銀行手續費</t>
  </si>
  <si>
    <t>其他借款利息</t>
  </si>
  <si>
    <t>其他財務支出</t>
  </si>
  <si>
    <t>財務費用小計</t>
  </si>
  <si>
    <t>減：折舊及攤銷費用</t>
  </si>
  <si>
    <t>商業及住宅樓宇折舊</t>
  </si>
  <si>
    <t>傢俱設備折舊</t>
  </si>
  <si>
    <t>電器設備折舊</t>
  </si>
  <si>
    <t>電話及通訊設備折舊</t>
  </si>
  <si>
    <t>消防設備折舊</t>
  </si>
  <si>
    <t>升降機折舊</t>
  </si>
  <si>
    <t>其他設備折舊</t>
  </si>
  <si>
    <t>輕型車輛折舊</t>
  </si>
  <si>
    <t>重型車輛折舊</t>
  </si>
  <si>
    <t>電單車折舊</t>
  </si>
  <si>
    <t>辦公室傢俬折舊</t>
  </si>
  <si>
    <t>辦公室設備折舊</t>
  </si>
  <si>
    <t>電腦設備折舊</t>
  </si>
  <si>
    <t>電腦軟件折舊</t>
  </si>
  <si>
    <t>其他行政傢俬及設備折舊</t>
  </si>
  <si>
    <t>裝修工程攤銷</t>
  </si>
  <si>
    <t>重大維修攤銷</t>
  </si>
  <si>
    <t>其他遞延費用攤銷</t>
  </si>
  <si>
    <t>折舊及攤銷費用小計</t>
  </si>
  <si>
    <t>減：其他費用</t>
  </si>
  <si>
    <t>固定資產變賣損失</t>
  </si>
  <si>
    <t>固定資產報廢損失</t>
  </si>
  <si>
    <t>兌換損失</t>
  </si>
  <si>
    <t>特殊費用支出</t>
  </si>
  <si>
    <t>其他費用小計</t>
  </si>
  <si>
    <t>費用合計</t>
  </si>
  <si>
    <t>收入合計</t>
  </si>
  <si>
    <t>本年度盈餘/(虧損)</t>
  </si>
  <si>
    <t>資產負債表</t>
    <phoneticPr fontId="2" type="noConversion"/>
  </si>
  <si>
    <t>項目</t>
    <phoneticPr fontId="2" type="noConversion"/>
  </si>
  <si>
    <t>澳門元</t>
    <phoneticPr fontId="2" type="noConversion"/>
  </si>
  <si>
    <t>資產</t>
    <phoneticPr fontId="2" type="noConversion"/>
  </si>
  <si>
    <t>流動資產：</t>
    <phoneticPr fontId="2" type="noConversion"/>
  </si>
  <si>
    <t>現金：</t>
    <phoneticPr fontId="2" type="noConversion"/>
  </si>
  <si>
    <t>零用現金</t>
  </si>
  <si>
    <t>庫存現金</t>
  </si>
  <si>
    <t>現金小計</t>
    <phoneticPr fontId="2" type="noConversion"/>
  </si>
  <si>
    <t>銀行往來：</t>
    <phoneticPr fontId="2" type="noConversion"/>
  </si>
  <si>
    <t>銀行支票戶口</t>
  </si>
  <si>
    <t>銀行儲蓄戶口</t>
  </si>
  <si>
    <t>銀行定期存款</t>
  </si>
  <si>
    <t>銀行往來小計</t>
    <phoneticPr fontId="2" type="noConversion"/>
  </si>
  <si>
    <t>存貨：</t>
    <phoneticPr fontId="2" type="noConversion"/>
  </si>
  <si>
    <t>用品存貨</t>
  </si>
  <si>
    <t>存貨小計</t>
    <phoneticPr fontId="2" type="noConversion"/>
  </si>
  <si>
    <t>債務人：</t>
    <phoneticPr fontId="2" type="noConversion"/>
  </si>
  <si>
    <t>應收資助款</t>
  </si>
  <si>
    <t>應收款項</t>
  </si>
  <si>
    <t>暫付款項</t>
  </si>
  <si>
    <t>按金支出</t>
  </si>
  <si>
    <t>預付費用</t>
  </si>
  <si>
    <t>員工貸款</t>
  </si>
  <si>
    <t>其他應收款</t>
  </si>
  <si>
    <t>債務人小計</t>
    <phoneticPr fontId="2" type="noConversion"/>
  </si>
  <si>
    <t>流動資產總額</t>
    <phoneticPr fontId="2" type="noConversion"/>
  </si>
  <si>
    <t>關聯方往來：</t>
    <phoneticPr fontId="2" type="noConversion"/>
  </si>
  <si>
    <t>關聯機構往來</t>
  </si>
  <si>
    <t>關聯方往來小計</t>
    <phoneticPr fontId="2" type="noConversion"/>
  </si>
  <si>
    <t>未完成資產：</t>
    <phoneticPr fontId="2" type="noConversion"/>
  </si>
  <si>
    <t>未完成資產</t>
    <phoneticPr fontId="2" type="noConversion"/>
  </si>
  <si>
    <t>未完成資產總額</t>
    <phoneticPr fontId="2" type="noConversion"/>
  </si>
  <si>
    <t>固定資產及遞延費用：</t>
    <phoneticPr fontId="2" type="noConversion"/>
  </si>
  <si>
    <t>商業及住宅樓宇</t>
    <phoneticPr fontId="2" type="noConversion"/>
  </si>
  <si>
    <t>傢俱設備</t>
  </si>
  <si>
    <t>電器設備</t>
  </si>
  <si>
    <t>電話及通訊設備</t>
  </si>
  <si>
    <t>消防設備</t>
  </si>
  <si>
    <t>其他設備</t>
  </si>
  <si>
    <t>輕型車輛</t>
  </si>
  <si>
    <t>重型車輛</t>
  </si>
  <si>
    <t>電單車</t>
  </si>
  <si>
    <t>辦公室傢俬</t>
  </si>
  <si>
    <t>辦公室設備</t>
  </si>
  <si>
    <t>電腦設備</t>
  </si>
  <si>
    <t>電腦軟件</t>
  </si>
  <si>
    <t>其他行政傢俬及設備</t>
  </si>
  <si>
    <t>升降機</t>
  </si>
  <si>
    <t>裝修工程</t>
  </si>
  <si>
    <t>重大維修</t>
  </si>
  <si>
    <t>其他遞延費用</t>
  </si>
  <si>
    <t>固定資產及遞延費用帳面淨值</t>
    <phoneticPr fontId="2" type="noConversion"/>
  </si>
  <si>
    <t>總資產</t>
  </si>
  <si>
    <t>負債和權益：</t>
    <phoneticPr fontId="2" type="noConversion"/>
  </si>
  <si>
    <t>負債：</t>
    <phoneticPr fontId="2" type="noConversion"/>
  </si>
  <si>
    <t>債權人：</t>
    <phoneticPr fontId="2" type="noConversion"/>
  </si>
  <si>
    <t>應付費用</t>
  </si>
  <si>
    <t>應付工資及其他報酬</t>
  </si>
  <si>
    <t>應付固定資產供款</t>
  </si>
  <si>
    <t>其他應付款</t>
  </si>
  <si>
    <t>暫收款</t>
  </si>
  <si>
    <t>按金收入</t>
  </si>
  <si>
    <t>預收資助款</t>
  </si>
  <si>
    <t>預收捐款</t>
  </si>
  <si>
    <t>債權人小計</t>
    <phoneticPr fontId="2" type="noConversion"/>
  </si>
  <si>
    <t>借款：</t>
    <phoneticPr fontId="2" type="noConversion"/>
  </si>
  <si>
    <t>銀行借款</t>
  </si>
  <si>
    <t>借款小計</t>
    <phoneticPr fontId="2" type="noConversion"/>
  </si>
  <si>
    <t>總負債</t>
  </si>
  <si>
    <t>公積：</t>
    <phoneticPr fontId="2" type="noConversion"/>
  </si>
  <si>
    <t>退休金儲備</t>
  </si>
  <si>
    <t>公積金儲備</t>
  </si>
  <si>
    <t>其他儲備金</t>
  </si>
  <si>
    <t>公積總額</t>
    <phoneticPr fontId="2" type="noConversion"/>
  </si>
  <si>
    <t>累積營運結餘：</t>
    <phoneticPr fontId="2" type="noConversion"/>
  </si>
  <si>
    <t>前年度累積營運結餘 / (虧損)</t>
    <phoneticPr fontId="2" type="noConversion"/>
  </si>
  <si>
    <t>本年度營運結餘 / (虧損)</t>
    <phoneticPr fontId="2" type="noConversion"/>
  </si>
  <si>
    <t>累積營運結餘 / (虧損) 合計</t>
    <phoneticPr fontId="2" type="noConversion"/>
  </si>
  <si>
    <t>員工公積金/退休金銀行存款戶口</t>
  </si>
  <si>
    <t>商業及住宅樓宇-淨值</t>
  </si>
  <si>
    <t>傢俱設備-淨值</t>
  </si>
  <si>
    <t>電器設備-淨值</t>
  </si>
  <si>
    <t>電話及通訊設備-淨值</t>
  </si>
  <si>
    <t>消防設備-淨值</t>
  </si>
  <si>
    <t>其他設備-淨值</t>
  </si>
  <si>
    <t>輕型車輛-淨值</t>
  </si>
  <si>
    <t>重型車輛-淨值</t>
  </si>
  <si>
    <t>電單車-淨值</t>
  </si>
  <si>
    <t>辦公室傢俬-淨值</t>
  </si>
  <si>
    <t>辦公室設備-淨值</t>
  </si>
  <si>
    <t>電腦設備-淨值</t>
  </si>
  <si>
    <t>電腦軟件-淨值</t>
  </si>
  <si>
    <t>其他行政傢俬及設備-淨值</t>
  </si>
  <si>
    <t>減：累積攤銷-裝修工程</t>
  </si>
  <si>
    <t>裝修工程-淨值</t>
  </si>
  <si>
    <t>減：累積攤銷-重大維修</t>
  </si>
  <si>
    <t>重大維修-淨值</t>
  </si>
  <si>
    <t>減：累積攤銷-其他遞延費用</t>
  </si>
  <si>
    <t>其他遞延費用-淨值</t>
  </si>
  <si>
    <t>應付員工公積金/退休金</t>
  </si>
  <si>
    <t>應付公積金/退休金供款</t>
  </si>
  <si>
    <t>預收款項-其他</t>
  </si>
  <si>
    <t>固定資產折舊表</t>
  </si>
  <si>
    <t>由     年  月  日 至     年 月 日</t>
  </si>
  <si>
    <t>合計</t>
  </si>
  <si>
    <t>原值：</t>
  </si>
  <si>
    <t>期初結餘</t>
  </si>
  <si>
    <t>本月添置</t>
  </si>
  <si>
    <t>本月變賣/報銷</t>
  </si>
  <si>
    <t>減：</t>
  </si>
  <si>
    <t>累積折舊：</t>
  </si>
  <si>
    <t>本月折舊</t>
  </si>
  <si>
    <t>累積折舊總額</t>
  </si>
  <si>
    <t>淨值：</t>
  </si>
  <si>
    <t>(工會機構) 名稱</t>
  </si>
  <si>
    <t>於     年  月  日</t>
  </si>
  <si>
    <t>本地個人或機構捐贈-現金</t>
  </si>
  <si>
    <t>非本地個人或機構捐贈-現金</t>
  </si>
  <si>
    <t>工會機構名稱：______________________</t>
  </si>
  <si>
    <t>個人或機構捐款：</t>
  </si>
  <si>
    <t>海外活動費</t>
  </si>
  <si>
    <t>其他交通或運輸工具折舊</t>
  </si>
  <si>
    <t>土地折舊</t>
  </si>
  <si>
    <t>升降機-淨值</t>
  </si>
  <si>
    <t>工具及器具</t>
  </si>
  <si>
    <t>工具及器具-淨值</t>
  </si>
  <si>
    <t>其他交通或運輸工具</t>
  </si>
  <si>
    <t>其他交通或運輸工具-淨值</t>
  </si>
  <si>
    <t>土地</t>
  </si>
  <si>
    <t>土地淨值</t>
  </si>
  <si>
    <t>工具及器具折舊</t>
  </si>
  <si>
    <t>應收會員款</t>
  </si>
  <si>
    <t>應付政府帳款</t>
  </si>
  <si>
    <t>壞帳</t>
  </si>
  <si>
    <t>應付帳款</t>
  </si>
  <si>
    <t>審計費</t>
  </si>
  <si>
    <t>稅務罰款</t>
  </si>
  <si>
    <t>其他罰款</t>
  </si>
  <si>
    <t>其他人事費用及報酬</t>
  </si>
  <si>
    <t>儲備：</t>
  </si>
  <si>
    <t>總儲備</t>
  </si>
  <si>
    <t>負債和儲備總額</t>
  </si>
  <si>
    <t>壞帳準備金</t>
  </si>
  <si>
    <t>固定資產變賣收入</t>
  </si>
  <si>
    <t>投資收入</t>
  </si>
  <si>
    <t>投資損失</t>
  </si>
  <si>
    <t>捐贈</t>
  </si>
  <si>
    <r>
      <t>銷售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00"/>
        <rFont val="標楷體"/>
        <family val="4"/>
        <charset val="136"/>
      </rPr>
      <t>勞務提供支出</t>
    </r>
  </si>
  <si>
    <t>其他服務支出</t>
  </si>
  <si>
    <t>關聯方往來：</t>
  </si>
  <si>
    <t>流動負債總額</t>
  </si>
  <si>
    <t>非流動負債</t>
  </si>
  <si>
    <t>政府資助收入</t>
  </si>
  <si>
    <t>減：投資債券、股票、基金等金融資產所衍生的費用</t>
  </si>
  <si>
    <t>收入支出表</t>
  </si>
  <si>
    <t>商業及住宅樓宇</t>
  </si>
  <si>
    <t>其他人士/機構借款</t>
  </si>
  <si>
    <t>減：折舊備掋-商業及住宅樓宇</t>
  </si>
  <si>
    <t>減：折舊備掋-傢俱設備</t>
  </si>
  <si>
    <t>減：折舊備掋-電器設備</t>
  </si>
  <si>
    <t>減：折舊備掋-電話及通訊設備</t>
  </si>
  <si>
    <t>工會單位主要據位人往來</t>
  </si>
  <si>
    <t>減：折舊備抵-土地</t>
  </si>
  <si>
    <t>減：折舊備抵-其他行政傢俬及設備</t>
  </si>
  <si>
    <t>減：折舊備抵-電腦軟件</t>
  </si>
  <si>
    <t>減：折舊備抵-電腦設備</t>
  </si>
  <si>
    <t>減：折舊備抵-辦公室設備</t>
  </si>
  <si>
    <t>減：折舊備抵-辦公室傢俬</t>
  </si>
  <si>
    <t>減：折舊備抵-其他交通或運輸工具</t>
  </si>
  <si>
    <t>減：折舊備抵-電單車</t>
  </si>
  <si>
    <t>減：折舊備抵-重型車輛</t>
  </si>
  <si>
    <t>減：折舊備抵-輕型車輛</t>
  </si>
  <si>
    <t>減：折舊備抵-工具及器具</t>
  </si>
  <si>
    <t>減：折舊備抵-其他設備</t>
  </si>
  <si>
    <t>減：折舊備抵 - 升降機</t>
  </si>
  <si>
    <t>減：折舊備抵-消防設備</t>
  </si>
  <si>
    <t>工會據位人簽名及蓋章：___________________________________</t>
  </si>
  <si>
    <t>其他貸款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</si>
</sst>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-* #,##0.00_-;\-* #,##0.00_-;_-* &quot;-&quot;??_-;_-@_-"/>
  </numFmts>
  <fonts count="52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u/>
      <sz val="12"/>
      <name val="標楷體"/>
      <family val="4"/>
      <charset val="136"/>
    </font>
    <font>
      <sz val="12"/>
      <color theme="1"/>
      <name val="新細明體"/>
      <family val="1"/>
      <charset val="136"/>
    </font>
    <font>
      <b/>
      <u/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charset val="136"/>
    </font>
    <font>
      <b/>
      <sz val="11"/>
      <color theme="1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b/>
      <sz val="13"/>
      <name val="標楷體"/>
      <family val="4"/>
      <charset val="136"/>
    </font>
    <font>
      <sz val="13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20"/>
      <name val="標楷體"/>
      <family val="4"/>
      <charset val="136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  <xf numFmtId="164" fontId="20" fillId="0" borderId="0" applyFont="0" applyFill="0" applyBorder="0" applyAlignment="0" applyProtection="0">
      <alignment vertical="center"/>
    </xf>
    <xf numFmtId="0" fontId="24" fillId="0" borderId="0"/>
  </cellStyleXfs>
  <cellXfs count="166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4" fillId="0" borderId="10" xfId="43" applyFont="1" applyBorder="1">
      <alignment vertical="center"/>
    </xf>
    <xf numFmtId="0" fontId="24" fillId="0" borderId="0" xfId="43" applyFont="1">
      <alignment vertical="center"/>
    </xf>
    <xf numFmtId="0" fontId="24" fillId="0" borderId="0" xfId="43" applyFont="1" applyAlignment="1">
      <alignment horizontal="center" vertical="center"/>
    </xf>
    <xf numFmtId="0" fontId="26" fillId="0" borderId="0" xfId="43" applyFont="1" applyAlignment="1">
      <alignment vertical="center" wrapText="1"/>
    </xf>
    <xf numFmtId="43" fontId="24" fillId="0" borderId="0" xfId="1" applyFont="1" applyAlignment="1">
      <alignment vertical="center"/>
    </xf>
    <xf numFmtId="0" fontId="19" fillId="0" borderId="0" xfId="43" applyFont="1" applyAlignment="1">
      <alignment vertical="center" wrapText="1"/>
    </xf>
    <xf numFmtId="43" fontId="24" fillId="0" borderId="0" xfId="1" applyFont="1" applyBorder="1" applyAlignment="1">
      <alignment vertical="center"/>
    </xf>
    <xf numFmtId="43" fontId="24" fillId="0" borderId="10" xfId="1" applyFont="1" applyBorder="1" applyAlignment="1">
      <alignment vertical="center"/>
    </xf>
    <xf numFmtId="0" fontId="24" fillId="0" borderId="0" xfId="43" applyFont="1" applyAlignment="1">
      <alignment vertical="center" wrapText="1"/>
    </xf>
    <xf numFmtId="43" fontId="24" fillId="0" borderId="10" xfId="43" applyNumberFormat="1" applyFont="1" applyBorder="1">
      <alignment vertical="center"/>
    </xf>
    <xf numFmtId="43" fontId="24" fillId="0" borderId="0" xfId="44" applyFont="1" applyAlignment="1">
      <alignment vertical="center"/>
    </xf>
    <xf numFmtId="43" fontId="24" fillId="0" borderId="10" xfId="44" applyFont="1" applyBorder="1" applyAlignment="1">
      <alignment vertical="center"/>
    </xf>
    <xf numFmtId="43" fontId="24" fillId="0" borderId="0" xfId="44" applyFont="1" applyBorder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3" fontId="19" fillId="0" borderId="0" xfId="1" applyFont="1" applyBorder="1">
      <alignment vertical="center"/>
    </xf>
    <xf numFmtId="43" fontId="19" fillId="0" borderId="10" xfId="1" applyFont="1" applyBorder="1">
      <alignment vertical="center"/>
    </xf>
    <xf numFmtId="0" fontId="26" fillId="0" borderId="0" xfId="1" applyNumberFormat="1" applyFont="1" applyBorder="1" applyAlignment="1">
      <alignment horizontal="center" vertical="center" wrapText="1"/>
    </xf>
    <xf numFmtId="0" fontId="24" fillId="0" borderId="11" xfId="43" applyFont="1" applyBorder="1" applyAlignment="1">
      <alignment horizontal="center" vertical="center"/>
    </xf>
    <xf numFmtId="0" fontId="24" fillId="0" borderId="11" xfId="43" applyFont="1" applyBorder="1">
      <alignment vertical="center"/>
    </xf>
    <xf numFmtId="0" fontId="21" fillId="0" borderId="10" xfId="43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3" fontId="24" fillId="0" borderId="0" xfId="44" applyFont="1" applyFill="1" applyBorder="1" applyAlignment="1">
      <alignment vertical="center"/>
    </xf>
    <xf numFmtId="43" fontId="24" fillId="0" borderId="20" xfId="1" applyFont="1" applyBorder="1" applyAlignment="1">
      <alignment vertical="center"/>
    </xf>
    <xf numFmtId="43" fontId="24" fillId="0" borderId="20" xfId="44" applyFont="1" applyBorder="1" applyAlignment="1">
      <alignment vertical="center"/>
    </xf>
    <xf numFmtId="43" fontId="19" fillId="0" borderId="20" xfId="1" applyFont="1" applyBorder="1">
      <alignment vertical="center"/>
    </xf>
    <xf numFmtId="0" fontId="19" fillId="0" borderId="0" xfId="43" applyFont="1">
      <alignment vertical="center"/>
    </xf>
    <xf numFmtId="0" fontId="19" fillId="0" borderId="13" xfId="0" applyFont="1" applyBorder="1">
      <alignment vertical="center"/>
    </xf>
    <xf numFmtId="43" fontId="19" fillId="0" borderId="13" xfId="1" applyFont="1" applyBorder="1" applyAlignment="1">
      <alignment vertical="center"/>
    </xf>
    <xf numFmtId="43" fontId="19" fillId="0" borderId="14" xfId="1" applyFont="1" applyBorder="1" applyAlignment="1">
      <alignment vertical="center"/>
    </xf>
    <xf numFmtId="0" fontId="19" fillId="0" borderId="15" xfId="0" applyFont="1" applyBorder="1">
      <alignment vertical="center"/>
    </xf>
    <xf numFmtId="43" fontId="19" fillId="0" borderId="0" xfId="1" applyFont="1" applyBorder="1" applyAlignment="1">
      <alignment vertical="center"/>
    </xf>
    <xf numFmtId="43" fontId="19" fillId="0" borderId="16" xfId="1" applyFont="1" applyBorder="1" applyAlignment="1">
      <alignment vertical="center"/>
    </xf>
    <xf numFmtId="0" fontId="19" fillId="0" borderId="18" xfId="0" applyFont="1" applyBorder="1">
      <alignment vertical="center"/>
    </xf>
    <xf numFmtId="43" fontId="19" fillId="0" borderId="18" xfId="1" applyFont="1" applyBorder="1" applyAlignment="1">
      <alignment vertical="center"/>
    </xf>
    <xf numFmtId="43" fontId="19" fillId="33" borderId="19" xfId="1" applyFont="1" applyFill="1" applyBorder="1" applyAlignment="1">
      <alignment vertical="center"/>
    </xf>
    <xf numFmtId="43" fontId="24" fillId="0" borderId="0" xfId="43" applyNumberFormat="1" applyFont="1">
      <alignment vertical="center"/>
    </xf>
    <xf numFmtId="0" fontId="30" fillId="0" borderId="0" xfId="43" applyFont="1" applyAlignment="1">
      <alignment vertical="center" wrapText="1"/>
    </xf>
    <xf numFmtId="0" fontId="19" fillId="0" borderId="10" xfId="0" applyFont="1" applyBorder="1">
      <alignment vertical="center"/>
    </xf>
    <xf numFmtId="0" fontId="29" fillId="0" borderId="0" xfId="43" applyFont="1">
      <alignment vertical="center"/>
    </xf>
    <xf numFmtId="0" fontId="28" fillId="0" borderId="0" xfId="43" applyFont="1" applyAlignment="1">
      <alignment vertical="center" wrapText="1"/>
    </xf>
    <xf numFmtId="0" fontId="25" fillId="0" borderId="0" xfId="43" applyFont="1">
      <alignment vertical="center"/>
    </xf>
    <xf numFmtId="0" fontId="31" fillId="0" borderId="0" xfId="43" applyFont="1">
      <alignment vertical="center"/>
    </xf>
    <xf numFmtId="0" fontId="28" fillId="0" borderId="0" xfId="0" applyFont="1">
      <alignment vertical="center"/>
    </xf>
    <xf numFmtId="0" fontId="27" fillId="0" borderId="0" xfId="43" applyFont="1" applyAlignment="1">
      <alignment vertical="center" wrapText="1"/>
    </xf>
    <xf numFmtId="0" fontId="27" fillId="0" borderId="12" xfId="43" applyFont="1" applyBorder="1">
      <alignment vertical="center"/>
    </xf>
    <xf numFmtId="0" fontId="28" fillId="0" borderId="15" xfId="43" applyFont="1" applyBorder="1">
      <alignment vertical="center"/>
    </xf>
    <xf numFmtId="0" fontId="28" fillId="0" borderId="0" xfId="43" applyFont="1">
      <alignment vertical="center"/>
    </xf>
    <xf numFmtId="0" fontId="28" fillId="0" borderId="16" xfId="43" applyFont="1" applyBorder="1">
      <alignment vertical="center"/>
    </xf>
    <xf numFmtId="0" fontId="27" fillId="0" borderId="17" xfId="43" applyFont="1" applyBorder="1">
      <alignment vertical="center"/>
    </xf>
    <xf numFmtId="0" fontId="19" fillId="0" borderId="0" xfId="43" quotePrefix="1" applyFont="1" applyAlignment="1">
      <alignment horizontal="left" vertical="center" wrapText="1" indent="1"/>
    </xf>
    <xf numFmtId="0" fontId="35" fillId="0" borderId="0" xfId="0" applyFont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center" wrapText="1"/>
    </xf>
    <xf numFmtId="0" fontId="37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43" fontId="19" fillId="0" borderId="21" xfId="1" applyFont="1" applyBorder="1">
      <alignment vertical="center"/>
    </xf>
    <xf numFmtId="0" fontId="19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0" fillId="0" borderId="21" xfId="0" applyBorder="1">
      <alignment vertical="center"/>
    </xf>
    <xf numFmtId="43" fontId="19" fillId="0" borderId="21" xfId="1" applyFont="1" applyFill="1" applyBorder="1">
      <alignment vertical="center"/>
    </xf>
    <xf numFmtId="0" fontId="19" fillId="0" borderId="0" xfId="43" applyFont="1" applyAlignment="1">
      <alignment horizontal="left" vertical="center" wrapText="1"/>
    </xf>
    <xf numFmtId="43" fontId="0" fillId="0" borderId="0" xfId="0" applyNumberFormat="1">
      <alignment vertical="center"/>
    </xf>
    <xf numFmtId="43" fontId="24" fillId="0" borderId="10" xfId="1" applyFont="1" applyFill="1" applyBorder="1" applyAlignment="1">
      <alignment vertical="center"/>
    </xf>
    <xf numFmtId="0" fontId="21" fillId="0" borderId="0" xfId="43" applyFont="1">
      <alignment vertical="center"/>
    </xf>
    <xf numFmtId="43" fontId="19" fillId="33" borderId="18" xfId="1" applyFont="1" applyFill="1" applyBorder="1" applyAlignment="1">
      <alignment vertical="center"/>
    </xf>
    <xf numFmtId="0" fontId="26" fillId="0" borderId="0" xfId="0" applyFont="1">
      <alignment vertical="center"/>
    </xf>
    <xf numFmtId="43" fontId="19" fillId="0" borderId="0" xfId="1" applyFont="1" applyFill="1" applyBorder="1">
      <alignment vertical="center"/>
    </xf>
    <xf numFmtId="0" fontId="29" fillId="0" borderId="0" xfId="43" applyFont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/>
    </xf>
    <xf numFmtId="43" fontId="24" fillId="0" borderId="24" xfId="1" applyFont="1" applyBorder="1" applyAlignment="1">
      <alignment vertical="center"/>
    </xf>
    <xf numFmtId="43" fontId="24" fillId="0" borderId="24" xfId="44" applyFont="1" applyBorder="1" applyAlignment="1">
      <alignment vertical="center"/>
    </xf>
    <xf numFmtId="0" fontId="24" fillId="0" borderId="24" xfId="43" applyFont="1" applyBorder="1">
      <alignment vertical="center"/>
    </xf>
    <xf numFmtId="43" fontId="25" fillId="0" borderId="0" xfId="1" applyFont="1" applyFill="1" applyBorder="1" applyAlignment="1">
      <alignment horizontal="right" vertical="center" wrapText="1"/>
    </xf>
    <xf numFmtId="43" fontId="25" fillId="0" borderId="10" xfId="1" applyFont="1" applyFill="1" applyBorder="1" applyAlignment="1">
      <alignment horizontal="right" vertical="center" wrapText="1"/>
    </xf>
    <xf numFmtId="43" fontId="22" fillId="0" borderId="10" xfId="1" applyFont="1" applyFill="1" applyBorder="1" applyAlignment="1">
      <alignment horizontal="center" vertical="center"/>
    </xf>
    <xf numFmtId="43" fontId="25" fillId="0" borderId="11" xfId="1" applyFont="1" applyFill="1" applyBorder="1" applyAlignment="1">
      <alignment horizontal="center" vertical="center"/>
    </xf>
    <xf numFmtId="43" fontId="28" fillId="0" borderId="0" xfId="1" applyFont="1" applyFill="1">
      <alignment vertical="center"/>
    </xf>
    <xf numFmtId="43" fontId="28" fillId="0" borderId="10" xfId="1" applyFont="1" applyFill="1" applyBorder="1">
      <alignment vertical="center"/>
    </xf>
    <xf numFmtId="43" fontId="28" fillId="0" borderId="0" xfId="1" applyFont="1" applyFill="1" applyBorder="1">
      <alignment vertical="center"/>
    </xf>
    <xf numFmtId="43" fontId="28" fillId="0" borderId="10" xfId="1" applyFont="1" applyFill="1" applyBorder="1" applyAlignment="1">
      <alignment horizontal="center" vertical="center"/>
    </xf>
    <xf numFmtId="43" fontId="28" fillId="0" borderId="0" xfId="1" applyFont="1" applyFill="1" applyBorder="1" applyAlignment="1">
      <alignment horizontal="center" vertical="center"/>
    </xf>
    <xf numFmtId="43" fontId="28" fillId="0" borderId="0" xfId="1" applyFont="1" applyFill="1" applyAlignment="1">
      <alignment horizontal="center" vertical="center"/>
    </xf>
    <xf numFmtId="0" fontId="45" fillId="0" borderId="0" xfId="0" applyFont="1">
      <alignment vertical="center"/>
    </xf>
    <xf numFmtId="43" fontId="25" fillId="0" borderId="20" xfId="1" applyFont="1" applyFill="1" applyBorder="1" applyAlignment="1">
      <alignment horizontal="right" vertical="center" wrapText="1"/>
    </xf>
    <xf numFmtId="43" fontId="25" fillId="0" borderId="0" xfId="1" applyFont="1" applyFill="1" applyBorder="1" applyAlignment="1">
      <alignment horizontal="right" vertical="center"/>
    </xf>
    <xf numFmtId="43" fontId="25" fillId="0" borderId="11" xfId="1" applyFont="1" applyFill="1" applyBorder="1" applyAlignment="1">
      <alignment horizontal="right" vertical="center" wrapText="1"/>
    </xf>
    <xf numFmtId="43" fontId="25" fillId="0" borderId="0" xfId="1" applyFont="1" applyFill="1" applyAlignment="1">
      <alignment horizontal="right" vertical="center"/>
    </xf>
    <xf numFmtId="0" fontId="22" fillId="0" borderId="0" xfId="43" applyFont="1" applyAlignment="1"/>
    <xf numFmtId="164" fontId="25" fillId="0" borderId="0" xfId="46" applyFont="1" applyFill="1" applyBorder="1" applyAlignment="1"/>
    <xf numFmtId="0" fontId="25" fillId="0" borderId="0" xfId="47" applyFont="1"/>
    <xf numFmtId="164" fontId="25" fillId="0" borderId="0" xfId="46" applyFont="1" applyFill="1" applyAlignment="1"/>
    <xf numFmtId="164" fontId="25" fillId="0" borderId="0" xfId="46" applyFont="1" applyFill="1" applyAlignment="1">
      <alignment horizontal="center" vertical="center" wrapText="1"/>
    </xf>
    <xf numFmtId="164" fontId="25" fillId="0" borderId="0" xfId="46" applyFont="1" applyFill="1" applyAlignment="1">
      <alignment horizontal="center"/>
    </xf>
    <xf numFmtId="0" fontId="29" fillId="0" borderId="0" xfId="47" applyFont="1"/>
    <xf numFmtId="164" fontId="25" fillId="0" borderId="0" xfId="46" applyFont="1" applyFill="1" applyBorder="1" applyAlignment="1">
      <alignment horizontal="center"/>
    </xf>
    <xf numFmtId="164" fontId="25" fillId="0" borderId="0" xfId="46" applyFont="1" applyFill="1" applyAlignment="1">
      <alignment horizontal="right"/>
    </xf>
    <xf numFmtId="164" fontId="25" fillId="0" borderId="11" xfId="46" applyFont="1" applyFill="1" applyBorder="1" applyAlignment="1">
      <alignment horizontal="right"/>
    </xf>
    <xf numFmtId="164" fontId="25" fillId="0" borderId="20" xfId="46" applyFont="1" applyFill="1" applyBorder="1" applyAlignment="1">
      <alignment horizontal="right"/>
    </xf>
    <xf numFmtId="0" fontId="25" fillId="0" borderId="0" xfId="47" applyFont="1" applyAlignment="1">
      <alignment horizontal="center" vertical="center"/>
    </xf>
    <xf numFmtId="0" fontId="25" fillId="0" borderId="0" xfId="43" applyFont="1" applyAlignment="1">
      <alignment horizontal="center" vertical="center" wrapText="1"/>
    </xf>
    <xf numFmtId="0" fontId="22" fillId="0" borderId="0" xfId="43" applyFont="1" applyAlignment="1">
      <alignment horizontal="center" vertical="center"/>
    </xf>
    <xf numFmtId="39" fontId="46" fillId="0" borderId="0" xfId="43" applyNumberFormat="1" applyFont="1" applyAlignment="1">
      <alignment horizontal="center" vertical="center"/>
    </xf>
    <xf numFmtId="14" fontId="29" fillId="0" borderId="0" xfId="43" applyNumberFormat="1" applyFont="1" applyAlignment="1">
      <alignment horizontal="left"/>
    </xf>
    <xf numFmtId="0" fontId="21" fillId="0" borderId="22" xfId="43" applyFont="1" applyBorder="1" applyAlignment="1">
      <alignment horizontal="center" vertical="center"/>
    </xf>
    <xf numFmtId="0" fontId="21" fillId="0" borderId="11" xfId="43" applyFont="1" applyBorder="1" applyAlignment="1">
      <alignment horizontal="center" vertical="center"/>
    </xf>
    <xf numFmtId="0" fontId="21" fillId="0" borderId="23" xfId="43" applyFont="1" applyBorder="1" applyAlignment="1">
      <alignment horizontal="center" vertical="center"/>
    </xf>
    <xf numFmtId="0" fontId="21" fillId="0" borderId="0" xfId="43" applyFont="1" applyAlignment="1">
      <alignment horizontal="center" vertical="center"/>
    </xf>
    <xf numFmtId="0" fontId="24" fillId="0" borderId="10" xfId="43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2" fillId="0" borderId="0" xfId="43" applyFont="1" applyFill="1" applyAlignment="1">
      <alignment horizontal="center" vertical="center"/>
    </xf>
    <xf numFmtId="0" fontId="28" fillId="0" borderId="0" xfId="0" applyFont="1" applyFill="1">
      <alignment vertical="center"/>
    </xf>
    <xf numFmtId="0" fontId="48" fillId="0" borderId="0" xfId="43" applyFont="1" applyFill="1" applyAlignment="1">
      <alignment horizontal="center" vertical="center"/>
    </xf>
    <xf numFmtId="0" fontId="22" fillId="0" borderId="0" xfId="43" applyFont="1" applyFill="1" applyAlignment="1">
      <alignment vertical="center" wrapText="1"/>
    </xf>
    <xf numFmtId="0" fontId="22" fillId="0" borderId="0" xfId="43" applyFont="1" applyFill="1">
      <alignment vertical="center"/>
    </xf>
    <xf numFmtId="0" fontId="22" fillId="0" borderId="22" xfId="43" applyFont="1" applyFill="1" applyBorder="1" applyAlignment="1">
      <alignment horizontal="center" vertical="center"/>
    </xf>
    <xf numFmtId="0" fontId="22" fillId="0" borderId="11" xfId="43" applyFont="1" applyFill="1" applyBorder="1" applyAlignment="1">
      <alignment horizontal="center" vertical="center"/>
    </xf>
    <xf numFmtId="0" fontId="22" fillId="0" borderId="23" xfId="43" applyFont="1" applyFill="1" applyBorder="1" applyAlignment="1">
      <alignment horizontal="center" vertical="center"/>
    </xf>
    <xf numFmtId="0" fontId="48" fillId="0" borderId="10" xfId="43" applyFont="1" applyFill="1" applyBorder="1" applyAlignment="1">
      <alignment horizontal="center" vertical="center"/>
    </xf>
    <xf numFmtId="0" fontId="22" fillId="0" borderId="10" xfId="43" applyFont="1" applyFill="1" applyBorder="1" applyAlignment="1">
      <alignment horizontal="center" vertical="center" wrapText="1"/>
    </xf>
    <xf numFmtId="0" fontId="22" fillId="0" borderId="10" xfId="43" applyFont="1" applyFill="1" applyBorder="1" applyAlignment="1">
      <alignment horizontal="center" vertical="center"/>
    </xf>
    <xf numFmtId="0" fontId="49" fillId="0" borderId="11" xfId="43" applyFont="1" applyFill="1" applyBorder="1" applyAlignment="1">
      <alignment horizontal="center" vertical="center"/>
    </xf>
    <xf numFmtId="0" fontId="25" fillId="0" borderId="11" xfId="43" applyFont="1" applyFill="1" applyBorder="1" applyAlignment="1">
      <alignment horizontal="center" vertical="center" wrapText="1"/>
    </xf>
    <xf numFmtId="0" fontId="25" fillId="0" borderId="11" xfId="43" applyFont="1" applyFill="1" applyBorder="1">
      <alignment vertical="center"/>
    </xf>
    <xf numFmtId="0" fontId="25" fillId="0" borderId="11" xfId="43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51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45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5" fillId="0" borderId="0" xfId="0" applyFont="1" applyFill="1" applyAlignment="1">
      <alignment horizontal="justify" vertical="center" wrapText="1"/>
    </xf>
    <xf numFmtId="0" fontId="41" fillId="0" borderId="0" xfId="0" applyFont="1" applyFill="1">
      <alignment vertical="center"/>
    </xf>
    <xf numFmtId="0" fontId="41" fillId="0" borderId="0" xfId="0" applyFont="1" applyFill="1" applyAlignment="1">
      <alignment vertical="center" wrapText="1"/>
    </xf>
    <xf numFmtId="164" fontId="28" fillId="0" borderId="10" xfId="0" applyNumberFormat="1" applyFont="1" applyFill="1" applyBorder="1">
      <alignment vertical="center"/>
    </xf>
    <xf numFmtId="164" fontId="28" fillId="0" borderId="20" xfId="0" applyNumberFormat="1" applyFont="1" applyFill="1" applyBorder="1">
      <alignment vertical="center"/>
    </xf>
    <xf numFmtId="43" fontId="28" fillId="0" borderId="20" xfId="0" applyNumberFormat="1" applyFont="1" applyFill="1" applyBorder="1">
      <alignment vertical="center"/>
    </xf>
    <xf numFmtId="0" fontId="2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9" fillId="0" borderId="10" xfId="0" applyFont="1" applyFill="1" applyBorder="1">
      <alignment vertical="center"/>
    </xf>
    <xf numFmtId="17" fontId="29" fillId="0" borderId="10" xfId="0" applyNumberFormat="1" applyFont="1" applyFill="1" applyBorder="1" applyAlignment="1">
      <alignment horizontal="center" vertical="center" wrapText="1"/>
    </xf>
    <xf numFmtId="39" fontId="29" fillId="0" borderId="10" xfId="0" applyNumberFormat="1" applyFont="1" applyFill="1" applyBorder="1" applyAlignment="1">
      <alignment horizontal="right" vertical="center" wrapText="1"/>
    </xf>
    <xf numFmtId="0" fontId="29" fillId="0" borderId="24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39" fontId="29" fillId="0" borderId="0" xfId="0" applyNumberFormat="1" applyFont="1" applyFill="1" applyAlignment="1">
      <alignment horizontal="right" vertical="center" wrapText="1"/>
    </xf>
    <xf numFmtId="0" fontId="29" fillId="0" borderId="0" xfId="0" applyFont="1" applyFill="1" applyAlignment="1">
      <alignment horizontal="center" vertical="center"/>
    </xf>
    <xf numFmtId="0" fontId="42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left" vertical="center" indent="1"/>
    </xf>
    <xf numFmtId="0" fontId="29" fillId="0" borderId="0" xfId="0" applyFont="1" applyFill="1" applyAlignment="1">
      <alignment horizontal="left" vertical="center" indent="1"/>
    </xf>
    <xf numFmtId="0" fontId="25" fillId="0" borderId="0" xfId="0" applyFont="1" applyFill="1">
      <alignment vertical="center"/>
    </xf>
    <xf numFmtId="39" fontId="25" fillId="0" borderId="0" xfId="0" applyNumberFormat="1" applyFont="1" applyFill="1" applyAlignment="1">
      <alignment horizontal="right" vertical="center"/>
    </xf>
    <xf numFmtId="0" fontId="44" fillId="0" borderId="0" xfId="0" applyFont="1" applyFill="1" applyAlignment="1">
      <alignment horizontal="justify" vertical="center"/>
    </xf>
    <xf numFmtId="0" fontId="31" fillId="0" borderId="0" xfId="0" applyFont="1" applyFill="1">
      <alignment vertical="center"/>
    </xf>
    <xf numFmtId="0" fontId="43" fillId="0" borderId="0" xfId="0" applyFont="1" applyFill="1">
      <alignment vertical="center"/>
    </xf>
    <xf numFmtId="0" fontId="44" fillId="0" borderId="0" xfId="0" applyFont="1" applyFill="1">
      <alignment vertical="center"/>
    </xf>
  </cellXfs>
  <cellStyles count="48">
    <cellStyle name="20% - 輔色1" xfId="20" builtinId="30" customBuiltin="1"/>
    <cellStyle name="20% - 輔色2" xfId="24" builtinId="34" customBuiltin="1"/>
    <cellStyle name="20% - 輔色3" xfId="28" builtinId="38" customBuiltin="1"/>
    <cellStyle name="20% - 輔色4" xfId="32" builtinId="42" customBuiltin="1"/>
    <cellStyle name="20% - 輔色5" xfId="36" builtinId="46" customBuiltin="1"/>
    <cellStyle name="20% - 輔色6" xfId="40" builtinId="50" customBuiltin="1"/>
    <cellStyle name="40% - 輔色1" xfId="21" builtinId="31" customBuiltin="1"/>
    <cellStyle name="40% - 輔色2" xfId="25" builtinId="35" customBuiltin="1"/>
    <cellStyle name="40% - 輔色3" xfId="29" builtinId="39" customBuiltin="1"/>
    <cellStyle name="40% - 輔色4" xfId="33" builtinId="43" customBuiltin="1"/>
    <cellStyle name="40% - 輔色5" xfId="37" builtinId="47" customBuiltin="1"/>
    <cellStyle name="40% - 輔色6" xfId="41" builtinId="51" customBuiltin="1"/>
    <cellStyle name="60% - 輔色1" xfId="22" builtinId="32" customBuiltin="1"/>
    <cellStyle name="60% - 輔色2" xfId="26" builtinId="36" customBuiltin="1"/>
    <cellStyle name="60% - 輔色3" xfId="30" builtinId="40" customBuiltin="1"/>
    <cellStyle name="60% - 輔色4" xfId="34" builtinId="44" customBuiltin="1"/>
    <cellStyle name="60% - 輔色5" xfId="38" builtinId="48" customBuiltin="1"/>
    <cellStyle name="60% - 輔色6" xfId="42" builtinId="52" customBuiltin="1"/>
    <cellStyle name="一般" xfId="0" builtinId="0"/>
    <cellStyle name="一般 2" xfId="43" xr:uid="{00000000-0005-0000-0000-000013000000}"/>
    <cellStyle name="一般 3" xfId="45" xr:uid="{00000000-0005-0000-0000-000014000000}"/>
    <cellStyle name="一般_麗濠閣報表06年6月" xfId="47" xr:uid="{C4807F64-F9A2-41AC-8DD4-4ABEE979547A}"/>
    <cellStyle name="千分位" xfId="1" builtinId="3"/>
    <cellStyle name="千分位 2" xfId="44" xr:uid="{00000000-0005-0000-0000-000016000000}"/>
    <cellStyle name="千分位 3" xfId="46" xr:uid="{95B994A5-6552-4540-8D55-79D68AB5FA93}"/>
    <cellStyle name="中等" xfId="9" builtinId="28" customBuiltin="1"/>
    <cellStyle name="合計" xfId="18" builtinId="25" customBuiltin="1"/>
    <cellStyle name="好" xfId="7" builtinId="26" customBuiltin="1"/>
    <cellStyle name="計算方式" xfId="12" builtinId="22" customBuiltin="1"/>
    <cellStyle name="連結的儲存格" xfId="13" builtinId="24" customBuiltin="1"/>
    <cellStyle name="備註" xfId="16" builtinId="10" customBuiltin="1"/>
    <cellStyle name="說明文字" xfId="17" builtinId="53" customBuiltin="1"/>
    <cellStyle name="輔色1" xfId="19" builtinId="29" customBuiltin="1"/>
    <cellStyle name="輔色2" xfId="23" builtinId="33" customBuiltin="1"/>
    <cellStyle name="輔色3" xfId="27" builtinId="37" customBuiltin="1"/>
    <cellStyle name="輔色4" xfId="31" builtinId="41" customBuiltin="1"/>
    <cellStyle name="輔色5" xfId="35" builtinId="45" customBuiltin="1"/>
    <cellStyle name="輔色6" xfId="39" builtinId="49" customBuiltin="1"/>
    <cellStyle name="標題" xfId="2" builtinId="15" customBuiltin="1"/>
    <cellStyle name="標題 1" xfId="3" builtinId="16" customBuiltin="1"/>
    <cellStyle name="標題 2" xfId="4" builtinId="17" customBuiltin="1"/>
    <cellStyle name="標題 3" xfId="5" builtinId="18" customBuiltin="1"/>
    <cellStyle name="標題 4" xfId="6" builtinId="19" customBuiltin="1"/>
    <cellStyle name="輸入" xfId="10" builtinId="20" customBuiltin="1"/>
    <cellStyle name="輸出" xfId="11" builtinId="21" customBuiltin="1"/>
    <cellStyle name="檢查儲存格" xfId="14" builtinId="23" customBuiltin="1"/>
    <cellStyle name="壞" xfId="8" builtinId="27" customBuiltin="1"/>
    <cellStyle name="警告文字" xfId="15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E29F-C5AD-4F06-A49C-16FBBBA120A7}">
  <sheetPr>
    <pageSetUpPr fitToPage="1"/>
  </sheetPr>
  <dimension ref="A1:N180"/>
  <sheetViews>
    <sheetView topLeftCell="A141" zoomScale="80" zoomScaleNormal="80" zoomScalePageLayoutView="85" workbookViewId="0">
      <selection activeCell="O160" sqref="O160"/>
    </sheetView>
  </sheetViews>
  <sheetFormatPr defaultColWidth="8.8984375" defaultRowHeight="16.2"/>
  <cols>
    <col min="1" max="1" width="12.8984375" style="136" customWidth="1"/>
    <col min="2" max="2" width="55.59765625" style="120" customWidth="1"/>
    <col min="3" max="3" width="8.8984375" style="120"/>
    <col min="4" max="4" width="13.296875" style="86" bestFit="1" customWidth="1"/>
    <col min="5" max="5" width="2" style="86" customWidth="1"/>
    <col min="6" max="6" width="13.296875" style="86" bestFit="1" customWidth="1"/>
    <col min="7" max="7" width="2.796875" style="86" customWidth="1"/>
    <col min="8" max="8" width="13.296875" style="120" bestFit="1" customWidth="1"/>
    <col min="9" max="9" width="8.8984375" style="120"/>
    <col min="10" max="10" width="13.296875" style="120" bestFit="1" customWidth="1"/>
    <col min="11" max="11" width="1.8984375" style="120" customWidth="1"/>
    <col min="12" max="12" width="13.296875" style="120" bestFit="1" customWidth="1"/>
    <col min="13" max="13" width="2.19921875" style="120" customWidth="1"/>
    <col min="14" max="14" width="13.296875" style="120" bestFit="1" customWidth="1"/>
    <col min="15" max="16384" width="8.8984375" style="120"/>
  </cols>
  <sheetData>
    <row r="1" spans="1:14" ht="19.8">
      <c r="A1" s="119" t="s">
        <v>718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9.8">
      <c r="A2" s="119" t="s">
        <v>758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9.8">
      <c r="A3" s="121"/>
      <c r="B3" s="122"/>
      <c r="C3" s="123"/>
      <c r="D3" s="124" t="s">
        <v>526</v>
      </c>
      <c r="E3" s="125"/>
      <c r="F3" s="125"/>
      <c r="G3" s="125"/>
      <c r="H3" s="126"/>
      <c r="I3" s="123"/>
      <c r="J3" s="124" t="s">
        <v>527</v>
      </c>
      <c r="K3" s="125"/>
      <c r="L3" s="125"/>
      <c r="M3" s="125"/>
      <c r="N3" s="126"/>
    </row>
    <row r="4" spans="1:14" ht="19.8">
      <c r="A4" s="127"/>
      <c r="B4" s="128"/>
      <c r="C4" s="129"/>
      <c r="D4" s="84"/>
      <c r="E4" s="84"/>
      <c r="F4" s="84"/>
      <c r="G4" s="84"/>
      <c r="H4" s="129"/>
      <c r="I4" s="129"/>
      <c r="J4" s="129"/>
      <c r="K4" s="129"/>
      <c r="L4" s="129"/>
      <c r="M4" s="129"/>
      <c r="N4" s="129"/>
    </row>
    <row r="5" spans="1:14">
      <c r="A5" s="130" t="s">
        <v>528</v>
      </c>
      <c r="B5" s="131" t="s">
        <v>529</v>
      </c>
      <c r="C5" s="132"/>
      <c r="D5" s="85" t="s">
        <v>530</v>
      </c>
      <c r="E5" s="85"/>
      <c r="F5" s="85" t="s">
        <v>530</v>
      </c>
      <c r="G5" s="85"/>
      <c r="H5" s="133" t="s">
        <v>530</v>
      </c>
      <c r="I5" s="132"/>
      <c r="J5" s="133" t="s">
        <v>530</v>
      </c>
      <c r="K5" s="133"/>
      <c r="L5" s="133" t="s">
        <v>530</v>
      </c>
      <c r="M5" s="133"/>
      <c r="N5" s="133" t="s">
        <v>530</v>
      </c>
    </row>
    <row r="6" spans="1:14">
      <c r="A6" s="134">
        <v>40</v>
      </c>
      <c r="B6" s="135" t="s">
        <v>475</v>
      </c>
      <c r="J6" s="86"/>
      <c r="K6" s="86"/>
      <c r="L6" s="86"/>
      <c r="M6" s="86"/>
    </row>
    <row r="7" spans="1:14">
      <c r="A7" s="136">
        <v>401</v>
      </c>
      <c r="B7" s="120" t="s">
        <v>474</v>
      </c>
      <c r="D7" s="87">
        <v>0</v>
      </c>
      <c r="F7" s="88">
        <f>D7</f>
        <v>0</v>
      </c>
      <c r="H7" s="86"/>
      <c r="I7" s="86"/>
      <c r="J7" s="87">
        <v>0</v>
      </c>
      <c r="K7" s="86"/>
      <c r="L7" s="88">
        <f>J7</f>
        <v>0</v>
      </c>
      <c r="M7" s="86"/>
      <c r="N7" s="86"/>
    </row>
    <row r="8" spans="1:14">
      <c r="F8" s="88"/>
      <c r="H8" s="86"/>
      <c r="I8" s="86"/>
      <c r="J8" s="86"/>
      <c r="K8" s="86"/>
      <c r="L8" s="88"/>
      <c r="M8" s="86"/>
      <c r="N8" s="86"/>
    </row>
    <row r="9" spans="1:14">
      <c r="A9" s="134">
        <v>41</v>
      </c>
      <c r="B9" s="135" t="s">
        <v>476</v>
      </c>
      <c r="D9" s="120"/>
      <c r="E9" s="120"/>
      <c r="F9" s="120"/>
      <c r="G9" s="120"/>
    </row>
    <row r="10" spans="1:14">
      <c r="A10" s="136">
        <v>411</v>
      </c>
      <c r="B10" s="120" t="s">
        <v>748</v>
      </c>
      <c r="D10" s="89">
        <v>0</v>
      </c>
      <c r="F10" s="90">
        <f>SUM(D10)</f>
        <v>0</v>
      </c>
      <c r="H10" s="86"/>
      <c r="I10" s="86"/>
      <c r="J10" s="89">
        <v>0</v>
      </c>
      <c r="K10" s="86"/>
      <c r="L10" s="90">
        <f>SUM(J10)</f>
        <v>0</v>
      </c>
      <c r="M10" s="86"/>
      <c r="N10" s="86"/>
    </row>
    <row r="11" spans="1:14">
      <c r="F11" s="88"/>
      <c r="H11" s="86"/>
      <c r="I11" s="86"/>
      <c r="J11" s="86"/>
      <c r="K11" s="86"/>
      <c r="L11" s="88"/>
      <c r="M11" s="86"/>
      <c r="N11" s="86"/>
    </row>
    <row r="12" spans="1:14">
      <c r="A12" s="134">
        <v>42</v>
      </c>
      <c r="B12" s="135" t="s">
        <v>477</v>
      </c>
      <c r="D12" s="120"/>
      <c r="E12" s="120"/>
      <c r="F12" s="120"/>
      <c r="G12" s="120"/>
    </row>
    <row r="13" spans="1:14">
      <c r="A13" s="136">
        <v>421</v>
      </c>
      <c r="B13" s="120" t="s">
        <v>747</v>
      </c>
      <c r="D13" s="89">
        <v>0</v>
      </c>
      <c r="F13" s="90">
        <f>SUM(D13)</f>
        <v>0</v>
      </c>
      <c r="H13" s="86"/>
      <c r="I13" s="86"/>
      <c r="J13" s="89">
        <v>0</v>
      </c>
      <c r="K13" s="86"/>
      <c r="L13" s="90">
        <f>SUM(J13)</f>
        <v>0</v>
      </c>
      <c r="M13" s="86"/>
      <c r="N13" s="86"/>
    </row>
    <row r="14" spans="1:14">
      <c r="D14" s="120"/>
      <c r="E14" s="120"/>
      <c r="F14" s="120"/>
      <c r="G14" s="120"/>
      <c r="M14" s="86"/>
      <c r="N14" s="86"/>
    </row>
    <row r="15" spans="1:14">
      <c r="A15" s="134">
        <v>43</v>
      </c>
      <c r="B15" s="135" t="s">
        <v>483</v>
      </c>
      <c r="F15" s="88"/>
      <c r="H15" s="86"/>
      <c r="I15" s="86"/>
      <c r="J15" s="86"/>
      <c r="K15" s="86"/>
      <c r="L15" s="88"/>
      <c r="M15" s="86"/>
      <c r="N15" s="86"/>
    </row>
    <row r="16" spans="1:14">
      <c r="A16" s="136">
        <v>431</v>
      </c>
      <c r="B16" s="120" t="s">
        <v>478</v>
      </c>
      <c r="D16" s="91">
        <v>0</v>
      </c>
      <c r="F16" s="88"/>
      <c r="H16" s="86"/>
      <c r="I16" s="86"/>
      <c r="J16" s="91">
        <v>0</v>
      </c>
      <c r="K16" s="86"/>
      <c r="L16" s="88"/>
      <c r="M16" s="86"/>
      <c r="N16" s="86"/>
    </row>
    <row r="17" spans="1:14">
      <c r="A17" s="136">
        <v>439</v>
      </c>
      <c r="B17" s="120" t="s">
        <v>479</v>
      </c>
      <c r="D17" s="89">
        <v>0</v>
      </c>
      <c r="E17" s="91"/>
      <c r="F17" s="90"/>
      <c r="H17" s="86"/>
      <c r="I17" s="86"/>
      <c r="J17" s="89">
        <v>0</v>
      </c>
      <c r="K17" s="91"/>
      <c r="L17" s="90"/>
      <c r="M17" s="86"/>
      <c r="N17" s="86"/>
    </row>
    <row r="18" spans="1:14">
      <c r="B18" s="120" t="s">
        <v>480</v>
      </c>
      <c r="D18" s="91"/>
      <c r="E18" s="91"/>
      <c r="F18" s="90">
        <f>SUM(D16:D17)</f>
        <v>0</v>
      </c>
      <c r="H18" s="86"/>
      <c r="I18" s="86"/>
      <c r="J18" s="91"/>
      <c r="K18" s="91"/>
      <c r="L18" s="90">
        <f>SUM(J16:J17)</f>
        <v>0</v>
      </c>
      <c r="M18" s="86"/>
      <c r="N18" s="86"/>
    </row>
    <row r="19" spans="1:14">
      <c r="F19" s="88"/>
      <c r="H19" s="86"/>
      <c r="I19" s="86"/>
      <c r="J19" s="86"/>
      <c r="K19" s="86"/>
      <c r="L19" s="88"/>
      <c r="M19" s="86"/>
      <c r="N19" s="86"/>
    </row>
    <row r="20" spans="1:14">
      <c r="A20" s="134">
        <v>44</v>
      </c>
      <c r="B20" s="135" t="s">
        <v>484</v>
      </c>
      <c r="F20" s="88"/>
      <c r="H20" s="86"/>
      <c r="I20" s="86"/>
      <c r="J20" s="86"/>
      <c r="K20" s="86"/>
      <c r="L20" s="88"/>
      <c r="M20" s="86"/>
      <c r="N20" s="86"/>
    </row>
    <row r="21" spans="1:14">
      <c r="A21" s="136">
        <v>441</v>
      </c>
      <c r="B21" s="120" t="s">
        <v>481</v>
      </c>
      <c r="D21" s="91">
        <v>0</v>
      </c>
      <c r="F21" s="88"/>
      <c r="H21" s="86"/>
      <c r="I21" s="86"/>
      <c r="J21" s="91">
        <v>0</v>
      </c>
      <c r="K21" s="86"/>
      <c r="L21" s="88"/>
      <c r="M21" s="86"/>
      <c r="N21" s="86"/>
    </row>
    <row r="22" spans="1:14">
      <c r="B22" s="120" t="s">
        <v>482</v>
      </c>
      <c r="D22" s="91"/>
      <c r="E22" s="91"/>
      <c r="F22" s="90">
        <f>SUM(D21:D21)</f>
        <v>0</v>
      </c>
      <c r="H22" s="86"/>
      <c r="I22" s="86"/>
      <c r="J22" s="91"/>
      <c r="K22" s="91"/>
      <c r="L22" s="90">
        <f>SUM(J21:J21)</f>
        <v>0</v>
      </c>
      <c r="M22" s="86"/>
      <c r="N22" s="86"/>
    </row>
    <row r="23" spans="1:14">
      <c r="F23" s="88"/>
      <c r="H23" s="86"/>
      <c r="I23" s="86"/>
      <c r="J23" s="86"/>
      <c r="K23" s="86"/>
      <c r="L23" s="88"/>
      <c r="M23" s="86"/>
      <c r="N23" s="86"/>
    </row>
    <row r="24" spans="1:14">
      <c r="A24" s="134">
        <v>45</v>
      </c>
      <c r="B24" s="137" t="s">
        <v>723</v>
      </c>
      <c r="F24" s="88"/>
      <c r="H24" s="86"/>
      <c r="I24" s="86"/>
      <c r="J24" s="86"/>
      <c r="K24" s="86"/>
      <c r="L24" s="88"/>
      <c r="M24" s="86"/>
      <c r="N24" s="86"/>
    </row>
    <row r="25" spans="1:14">
      <c r="A25" s="136">
        <v>451</v>
      </c>
      <c r="B25" s="120" t="s">
        <v>720</v>
      </c>
      <c r="D25" s="91">
        <v>0</v>
      </c>
      <c r="F25" s="88"/>
      <c r="H25" s="86"/>
      <c r="I25" s="86"/>
      <c r="J25" s="91">
        <v>0</v>
      </c>
      <c r="K25" s="86"/>
      <c r="L25" s="88"/>
      <c r="M25" s="86"/>
      <c r="N25" s="86"/>
    </row>
    <row r="26" spans="1:14">
      <c r="A26" s="136">
        <v>452</v>
      </c>
      <c r="B26" s="120" t="s">
        <v>721</v>
      </c>
      <c r="D26" s="89">
        <v>0</v>
      </c>
      <c r="E26" s="91"/>
      <c r="F26" s="90"/>
      <c r="H26" s="86"/>
      <c r="I26" s="86"/>
      <c r="J26" s="89">
        <v>0</v>
      </c>
      <c r="K26" s="91"/>
      <c r="L26" s="90"/>
      <c r="M26" s="86"/>
      <c r="N26" s="86"/>
    </row>
    <row r="27" spans="1:14">
      <c r="B27" s="120" t="s">
        <v>485</v>
      </c>
      <c r="D27" s="91"/>
      <c r="E27" s="91"/>
      <c r="F27" s="90">
        <f>SUM(D25:D26)</f>
        <v>0</v>
      </c>
      <c r="H27" s="86"/>
      <c r="I27" s="86"/>
      <c r="J27" s="91"/>
      <c r="K27" s="91"/>
      <c r="L27" s="90">
        <f>SUM(J25:J26)</f>
        <v>0</v>
      </c>
      <c r="M27" s="86"/>
      <c r="N27" s="86"/>
    </row>
    <row r="28" spans="1:14">
      <c r="F28" s="88"/>
      <c r="H28" s="86"/>
      <c r="I28" s="86"/>
      <c r="J28" s="86"/>
      <c r="K28" s="86"/>
      <c r="L28" s="88"/>
      <c r="M28" s="86"/>
      <c r="N28" s="86"/>
    </row>
    <row r="29" spans="1:14">
      <c r="A29" s="134">
        <v>46</v>
      </c>
      <c r="B29" s="137" t="s">
        <v>486</v>
      </c>
      <c r="F29" s="88"/>
      <c r="H29" s="86"/>
      <c r="I29" s="86"/>
      <c r="J29" s="86"/>
      <c r="K29" s="86"/>
      <c r="L29" s="88"/>
      <c r="M29" s="86"/>
      <c r="N29" s="86"/>
    </row>
    <row r="30" spans="1:14">
      <c r="A30" s="136">
        <v>461</v>
      </c>
      <c r="B30" s="120" t="s">
        <v>756</v>
      </c>
      <c r="D30" s="89">
        <v>0</v>
      </c>
      <c r="E30" s="91"/>
      <c r="F30" s="90"/>
      <c r="H30" s="86"/>
      <c r="I30" s="86"/>
      <c r="J30" s="89">
        <v>0</v>
      </c>
      <c r="K30" s="91"/>
      <c r="L30" s="90"/>
      <c r="M30" s="86"/>
      <c r="N30" s="86"/>
    </row>
    <row r="31" spans="1:14">
      <c r="B31" s="120" t="s">
        <v>487</v>
      </c>
      <c r="D31" s="91"/>
      <c r="E31" s="91"/>
      <c r="F31" s="90">
        <f>SUM(D30)</f>
        <v>0</v>
      </c>
      <c r="H31" s="86"/>
      <c r="I31" s="86"/>
      <c r="J31" s="91"/>
      <c r="K31" s="91"/>
      <c r="L31" s="90">
        <f>SUM(J30)</f>
        <v>0</v>
      </c>
      <c r="M31" s="86"/>
      <c r="N31" s="86"/>
    </row>
    <row r="32" spans="1:14">
      <c r="F32" s="88"/>
      <c r="H32" s="86"/>
      <c r="I32" s="86"/>
      <c r="J32" s="86"/>
      <c r="K32" s="86"/>
      <c r="L32" s="88"/>
      <c r="M32" s="86"/>
      <c r="N32" s="86"/>
    </row>
    <row r="33" spans="1:14">
      <c r="A33" s="134">
        <v>47</v>
      </c>
      <c r="B33" s="137" t="s">
        <v>488</v>
      </c>
      <c r="F33" s="88"/>
      <c r="H33" s="86"/>
      <c r="I33" s="86"/>
      <c r="J33" s="86"/>
      <c r="K33" s="86"/>
      <c r="L33" s="88"/>
      <c r="M33" s="86"/>
      <c r="N33" s="86"/>
    </row>
    <row r="34" spans="1:14">
      <c r="A34" s="136">
        <v>471</v>
      </c>
      <c r="B34" s="120" t="s">
        <v>489</v>
      </c>
      <c r="D34" s="91">
        <v>0</v>
      </c>
      <c r="F34" s="88"/>
      <c r="H34" s="86"/>
      <c r="I34" s="86"/>
      <c r="J34" s="91">
        <v>0</v>
      </c>
      <c r="K34" s="86"/>
      <c r="L34" s="88"/>
      <c r="M34" s="86"/>
      <c r="N34" s="86"/>
    </row>
    <row r="35" spans="1:14">
      <c r="A35" s="136">
        <v>479</v>
      </c>
      <c r="B35" s="120" t="s">
        <v>490</v>
      </c>
      <c r="D35" s="89">
        <v>0</v>
      </c>
      <c r="E35" s="91"/>
      <c r="F35" s="90"/>
      <c r="H35" s="86"/>
      <c r="I35" s="86"/>
      <c r="J35" s="89">
        <v>0</v>
      </c>
      <c r="K35" s="91"/>
      <c r="L35" s="90"/>
      <c r="M35" s="86"/>
      <c r="N35" s="86"/>
    </row>
    <row r="36" spans="1:14">
      <c r="B36" s="120" t="s">
        <v>491</v>
      </c>
      <c r="D36" s="91"/>
      <c r="E36" s="91"/>
      <c r="F36" s="90">
        <f>SUM(D34:D35)</f>
        <v>0</v>
      </c>
      <c r="H36" s="86"/>
      <c r="I36" s="86"/>
      <c r="J36" s="91"/>
      <c r="K36" s="91"/>
      <c r="L36" s="90">
        <f>SUM(J34:J35)</f>
        <v>0</v>
      </c>
      <c r="M36" s="86"/>
      <c r="N36" s="86"/>
    </row>
    <row r="37" spans="1:14">
      <c r="H37" s="86"/>
      <c r="I37" s="86"/>
      <c r="J37" s="86"/>
      <c r="K37" s="86"/>
      <c r="L37" s="86"/>
      <c r="M37" s="86"/>
      <c r="N37" s="86"/>
    </row>
    <row r="38" spans="1:14">
      <c r="A38" s="134">
        <v>48</v>
      </c>
      <c r="B38" s="137" t="s">
        <v>492</v>
      </c>
      <c r="D38" s="120"/>
      <c r="E38" s="120"/>
      <c r="F38" s="120"/>
      <c r="G38" s="120"/>
    </row>
    <row r="39" spans="1:14">
      <c r="A39" s="136">
        <v>481</v>
      </c>
      <c r="B39" s="120" t="s">
        <v>493</v>
      </c>
      <c r="D39" s="91">
        <v>0</v>
      </c>
      <c r="H39" s="86"/>
      <c r="I39" s="86"/>
      <c r="J39" s="91">
        <v>0</v>
      </c>
      <c r="K39" s="86"/>
      <c r="L39" s="86"/>
      <c r="M39" s="86"/>
      <c r="N39" s="86"/>
    </row>
    <row r="40" spans="1:14">
      <c r="A40" s="136">
        <v>489</v>
      </c>
      <c r="B40" s="120" t="s">
        <v>494</v>
      </c>
      <c r="D40" s="91">
        <v>0</v>
      </c>
      <c r="H40" s="86"/>
      <c r="I40" s="86"/>
      <c r="J40" s="91">
        <v>0</v>
      </c>
      <c r="K40" s="86"/>
      <c r="L40" s="86"/>
      <c r="M40" s="86"/>
      <c r="N40" s="86"/>
    </row>
    <row r="41" spans="1:14">
      <c r="B41" s="120" t="s">
        <v>495</v>
      </c>
      <c r="F41" s="89">
        <f>SUM(D39:D40)</f>
        <v>0</v>
      </c>
      <c r="H41" s="86"/>
      <c r="I41" s="86"/>
      <c r="J41" s="86"/>
      <c r="K41" s="86"/>
      <c r="L41" s="89">
        <f>SUM(J39:J40)</f>
        <v>0</v>
      </c>
      <c r="M41" s="86"/>
      <c r="N41" s="86"/>
    </row>
    <row r="42" spans="1:14">
      <c r="H42" s="86"/>
      <c r="I42" s="86"/>
      <c r="J42" s="86"/>
      <c r="K42" s="86"/>
      <c r="L42" s="86"/>
      <c r="M42" s="86"/>
      <c r="N42" s="86"/>
    </row>
    <row r="43" spans="1:14">
      <c r="B43" s="135" t="s">
        <v>601</v>
      </c>
      <c r="H43" s="87">
        <f>F7+F10+F13+F18+F22+F27+F31+F36+F41</f>
        <v>0</v>
      </c>
      <c r="I43" s="86"/>
      <c r="J43" s="86"/>
      <c r="K43" s="86"/>
      <c r="L43" s="86"/>
      <c r="M43" s="86"/>
      <c r="N43" s="87"/>
    </row>
    <row r="44" spans="1:14">
      <c r="H44" s="86"/>
      <c r="I44" s="86"/>
      <c r="J44" s="86"/>
      <c r="K44" s="86"/>
      <c r="L44" s="86"/>
      <c r="M44" s="86"/>
      <c r="N44" s="86"/>
    </row>
    <row r="45" spans="1:14">
      <c r="H45" s="86"/>
      <c r="I45" s="86"/>
      <c r="J45" s="86"/>
      <c r="K45" s="86"/>
      <c r="L45" s="86"/>
      <c r="M45" s="86"/>
      <c r="N45" s="86"/>
    </row>
    <row r="46" spans="1:14">
      <c r="A46" s="134">
        <v>50</v>
      </c>
      <c r="B46" s="135" t="s">
        <v>496</v>
      </c>
      <c r="H46" s="86"/>
      <c r="I46" s="86"/>
      <c r="J46" s="86"/>
      <c r="K46" s="86"/>
      <c r="L46" s="86"/>
      <c r="M46" s="86"/>
      <c r="N46" s="86"/>
    </row>
    <row r="47" spans="1:14">
      <c r="B47" s="135" t="s">
        <v>497</v>
      </c>
      <c r="F47" s="88"/>
      <c r="H47" s="86"/>
      <c r="I47" s="86"/>
      <c r="J47" s="86"/>
      <c r="K47" s="86"/>
      <c r="L47" s="88"/>
      <c r="M47" s="86"/>
      <c r="N47" s="86"/>
    </row>
    <row r="48" spans="1:14">
      <c r="A48" s="136">
        <v>50101</v>
      </c>
      <c r="B48" s="120" t="s">
        <v>498</v>
      </c>
      <c r="D48" s="91">
        <v>0</v>
      </c>
      <c r="F48" s="88"/>
      <c r="H48" s="86"/>
      <c r="I48" s="86"/>
      <c r="J48" s="91">
        <v>0</v>
      </c>
      <c r="K48" s="86"/>
      <c r="L48" s="88"/>
      <c r="M48" s="86"/>
      <c r="N48" s="86"/>
    </row>
    <row r="49" spans="1:14">
      <c r="A49" s="136">
        <v>50102</v>
      </c>
      <c r="B49" s="120" t="s">
        <v>499</v>
      </c>
      <c r="D49" s="91">
        <v>0</v>
      </c>
      <c r="F49" s="88"/>
      <c r="H49" s="86"/>
      <c r="I49" s="86"/>
      <c r="J49" s="91">
        <v>0</v>
      </c>
      <c r="K49" s="86"/>
      <c r="L49" s="88"/>
      <c r="M49" s="86"/>
      <c r="N49" s="86"/>
    </row>
    <row r="50" spans="1:14">
      <c r="A50" s="136">
        <v>50103</v>
      </c>
      <c r="B50" s="120" t="s">
        <v>500</v>
      </c>
      <c r="D50" s="91">
        <v>0</v>
      </c>
      <c r="F50" s="88"/>
      <c r="H50" s="86"/>
      <c r="I50" s="86"/>
      <c r="J50" s="91">
        <v>0</v>
      </c>
      <c r="K50" s="86"/>
      <c r="L50" s="88"/>
      <c r="M50" s="86"/>
      <c r="N50" s="86"/>
    </row>
    <row r="51" spans="1:14">
      <c r="A51" s="136">
        <v>50104</v>
      </c>
      <c r="B51" s="120" t="s">
        <v>501</v>
      </c>
      <c r="D51" s="91">
        <v>0</v>
      </c>
      <c r="F51" s="88"/>
      <c r="H51" s="86"/>
      <c r="I51" s="86"/>
      <c r="J51" s="91">
        <v>0</v>
      </c>
      <c r="K51" s="86"/>
      <c r="L51" s="88"/>
      <c r="M51" s="86"/>
      <c r="N51" s="86"/>
    </row>
    <row r="52" spans="1:14">
      <c r="A52" s="136">
        <v>50105</v>
      </c>
      <c r="B52" s="120" t="s">
        <v>502</v>
      </c>
      <c r="D52" s="91">
        <v>0</v>
      </c>
      <c r="F52" s="88"/>
      <c r="H52" s="86"/>
      <c r="I52" s="86"/>
      <c r="J52" s="91">
        <v>0</v>
      </c>
      <c r="K52" s="86"/>
      <c r="L52" s="88"/>
      <c r="M52" s="86"/>
      <c r="N52" s="86"/>
    </row>
    <row r="53" spans="1:14">
      <c r="A53" s="136">
        <v>50106</v>
      </c>
      <c r="B53" s="120" t="s">
        <v>503</v>
      </c>
      <c r="D53" s="91">
        <v>0</v>
      </c>
      <c r="F53" s="88"/>
      <c r="H53" s="86"/>
      <c r="I53" s="86"/>
      <c r="J53" s="91">
        <v>0</v>
      </c>
      <c r="K53" s="86"/>
      <c r="L53" s="88"/>
      <c r="M53" s="86"/>
      <c r="N53" s="86"/>
    </row>
    <row r="54" spans="1:14">
      <c r="A54" s="136">
        <v>50107</v>
      </c>
      <c r="B54" s="120" t="s">
        <v>504</v>
      </c>
      <c r="D54" s="91">
        <v>0</v>
      </c>
      <c r="F54" s="88"/>
      <c r="H54" s="86"/>
      <c r="I54" s="86"/>
      <c r="J54" s="91">
        <v>0</v>
      </c>
      <c r="K54" s="86"/>
      <c r="L54" s="88"/>
      <c r="M54" s="86"/>
      <c r="N54" s="86"/>
    </row>
    <row r="55" spans="1:14">
      <c r="A55" s="136">
        <v>50108</v>
      </c>
      <c r="B55" s="120" t="s">
        <v>505</v>
      </c>
      <c r="D55" s="91">
        <v>0</v>
      </c>
      <c r="F55" s="88"/>
      <c r="H55" s="86"/>
      <c r="I55" s="86"/>
      <c r="J55" s="91">
        <v>0</v>
      </c>
      <c r="K55" s="86"/>
      <c r="L55" s="88"/>
      <c r="M55" s="86"/>
      <c r="N55" s="86"/>
    </row>
    <row r="56" spans="1:14">
      <c r="A56" s="136">
        <v>50109</v>
      </c>
      <c r="B56" s="120" t="s">
        <v>506</v>
      </c>
      <c r="D56" s="91">
        <v>0</v>
      </c>
      <c r="F56" s="88"/>
      <c r="H56" s="86"/>
      <c r="I56" s="86"/>
      <c r="J56" s="91">
        <v>0</v>
      </c>
      <c r="K56" s="86"/>
      <c r="L56" s="88"/>
      <c r="M56" s="86"/>
      <c r="N56" s="86"/>
    </row>
    <row r="57" spans="1:14">
      <c r="A57" s="136">
        <v>50110</v>
      </c>
      <c r="B57" s="120" t="s">
        <v>507</v>
      </c>
      <c r="D57" s="91">
        <v>0</v>
      </c>
      <c r="F57" s="88"/>
      <c r="J57" s="91">
        <v>0</v>
      </c>
      <c r="K57" s="86"/>
      <c r="L57" s="88"/>
      <c r="M57" s="86"/>
    </row>
    <row r="58" spans="1:14">
      <c r="A58" s="136">
        <v>50111</v>
      </c>
      <c r="B58" s="120" t="s">
        <v>508</v>
      </c>
      <c r="D58" s="91">
        <v>0</v>
      </c>
      <c r="F58" s="88"/>
      <c r="J58" s="91">
        <v>0</v>
      </c>
      <c r="K58" s="86"/>
      <c r="L58" s="88"/>
      <c r="M58" s="86"/>
    </row>
    <row r="59" spans="1:14">
      <c r="A59" s="136">
        <v>50112</v>
      </c>
      <c r="B59" s="120" t="s">
        <v>509</v>
      </c>
      <c r="D59" s="91">
        <v>0</v>
      </c>
      <c r="F59" s="88"/>
      <c r="J59" s="91">
        <v>0</v>
      </c>
      <c r="K59" s="86"/>
      <c r="L59" s="88"/>
      <c r="M59" s="86"/>
    </row>
    <row r="60" spans="1:14">
      <c r="A60" s="136">
        <v>50113</v>
      </c>
      <c r="B60" s="120" t="s">
        <v>510</v>
      </c>
      <c r="D60" s="91">
        <v>0</v>
      </c>
      <c r="F60" s="88"/>
      <c r="J60" s="91">
        <v>0</v>
      </c>
      <c r="K60" s="86"/>
      <c r="L60" s="88"/>
      <c r="M60" s="86"/>
    </row>
    <row r="61" spans="1:14">
      <c r="A61" s="136">
        <v>50114</v>
      </c>
      <c r="B61" s="120" t="s">
        <v>511</v>
      </c>
      <c r="D61" s="91">
        <v>0</v>
      </c>
      <c r="F61" s="88"/>
      <c r="J61" s="91">
        <v>0</v>
      </c>
      <c r="K61" s="86"/>
      <c r="L61" s="88"/>
      <c r="M61" s="86"/>
    </row>
    <row r="62" spans="1:14">
      <c r="A62" s="136">
        <v>50115</v>
      </c>
      <c r="B62" s="120" t="s">
        <v>739</v>
      </c>
      <c r="D62" s="91">
        <v>0</v>
      </c>
      <c r="F62" s="88"/>
      <c r="J62" s="91">
        <v>0</v>
      </c>
      <c r="K62" s="86"/>
      <c r="L62" s="88"/>
      <c r="M62" s="86"/>
    </row>
    <row r="63" spans="1:14">
      <c r="A63" s="136">
        <v>50116</v>
      </c>
      <c r="B63" s="120" t="s">
        <v>512</v>
      </c>
      <c r="D63" s="91">
        <v>0</v>
      </c>
      <c r="F63" s="88"/>
      <c r="J63" s="91">
        <v>0</v>
      </c>
      <c r="K63" s="86"/>
      <c r="L63" s="88"/>
      <c r="M63" s="86"/>
    </row>
    <row r="64" spans="1:14">
      <c r="A64" s="136">
        <v>50117</v>
      </c>
      <c r="B64" s="120" t="s">
        <v>513</v>
      </c>
      <c r="D64" s="91">
        <v>0</v>
      </c>
      <c r="F64" s="88"/>
      <c r="J64" s="91">
        <v>0</v>
      </c>
      <c r="K64" s="86"/>
      <c r="L64" s="88"/>
      <c r="M64" s="86"/>
    </row>
    <row r="65" spans="1:13">
      <c r="A65" s="136">
        <v>50118</v>
      </c>
      <c r="B65" s="120" t="s">
        <v>514</v>
      </c>
      <c r="D65" s="91">
        <v>0</v>
      </c>
      <c r="F65" s="88"/>
      <c r="J65" s="91">
        <v>0</v>
      </c>
      <c r="K65" s="86"/>
      <c r="L65" s="88"/>
      <c r="M65" s="86"/>
    </row>
    <row r="66" spans="1:13">
      <c r="A66" s="136">
        <v>50119</v>
      </c>
      <c r="B66" s="120" t="s">
        <v>724</v>
      </c>
      <c r="D66" s="91">
        <v>0</v>
      </c>
      <c r="F66" s="88"/>
      <c r="J66" s="91">
        <v>0</v>
      </c>
      <c r="K66" s="86"/>
      <c r="L66" s="88"/>
      <c r="M66" s="86"/>
    </row>
    <row r="67" spans="1:13">
      <c r="A67" s="136">
        <v>50120</v>
      </c>
      <c r="B67" s="120" t="s">
        <v>515</v>
      </c>
      <c r="D67" s="87">
        <v>0</v>
      </c>
      <c r="F67" s="88"/>
      <c r="J67" s="87">
        <v>0</v>
      </c>
      <c r="K67" s="86"/>
      <c r="L67" s="88"/>
      <c r="M67" s="86"/>
    </row>
    <row r="68" spans="1:13">
      <c r="B68" s="120" t="s">
        <v>516</v>
      </c>
      <c r="F68" s="88">
        <f>SUM(D48:D67)</f>
        <v>0</v>
      </c>
      <c r="J68" s="86"/>
      <c r="K68" s="86"/>
      <c r="L68" s="88">
        <f>SUM(J48:J67)</f>
        <v>0</v>
      </c>
      <c r="M68" s="86"/>
    </row>
    <row r="69" spans="1:13">
      <c r="F69" s="88"/>
      <c r="J69" s="86"/>
      <c r="K69" s="86"/>
      <c r="L69" s="88"/>
      <c r="M69" s="86"/>
    </row>
    <row r="70" spans="1:13">
      <c r="B70" s="135" t="s">
        <v>517</v>
      </c>
      <c r="F70" s="88"/>
      <c r="J70" s="86"/>
      <c r="K70" s="86"/>
      <c r="L70" s="88"/>
      <c r="M70" s="86"/>
    </row>
    <row r="71" spans="1:13">
      <c r="A71" s="136">
        <v>50201</v>
      </c>
      <c r="B71" s="120" t="s">
        <v>518</v>
      </c>
      <c r="D71" s="91">
        <v>0</v>
      </c>
      <c r="F71" s="88"/>
      <c r="J71" s="91">
        <v>0</v>
      </c>
      <c r="K71" s="86"/>
      <c r="L71" s="88"/>
      <c r="M71" s="86"/>
    </row>
    <row r="72" spans="1:13">
      <c r="A72" s="136">
        <v>50202</v>
      </c>
      <c r="B72" s="120" t="s">
        <v>519</v>
      </c>
      <c r="D72" s="91">
        <v>0</v>
      </c>
      <c r="F72" s="88"/>
      <c r="J72" s="91">
        <v>0</v>
      </c>
      <c r="K72" s="86"/>
      <c r="L72" s="88"/>
      <c r="M72" s="86"/>
    </row>
    <row r="73" spans="1:13">
      <c r="A73" s="136">
        <v>50203</v>
      </c>
      <c r="B73" s="120" t="s">
        <v>520</v>
      </c>
      <c r="D73" s="91">
        <v>0</v>
      </c>
      <c r="F73" s="88"/>
      <c r="J73" s="91">
        <v>0</v>
      </c>
      <c r="K73" s="86"/>
      <c r="L73" s="88"/>
      <c r="M73" s="86"/>
    </row>
    <row r="74" spans="1:13">
      <c r="A74" s="136">
        <v>50204</v>
      </c>
      <c r="B74" s="120" t="s">
        <v>521</v>
      </c>
      <c r="D74" s="91">
        <v>0</v>
      </c>
      <c r="F74" s="88"/>
      <c r="J74" s="91">
        <v>0</v>
      </c>
      <c r="K74" s="86"/>
      <c r="L74" s="88"/>
      <c r="M74" s="86"/>
    </row>
    <row r="75" spans="1:13">
      <c r="A75" s="136">
        <v>50205</v>
      </c>
      <c r="B75" s="120" t="s">
        <v>522</v>
      </c>
      <c r="D75" s="91">
        <v>0</v>
      </c>
      <c r="F75" s="88"/>
      <c r="J75" s="91">
        <v>0</v>
      </c>
      <c r="K75" s="86"/>
      <c r="L75" s="88"/>
      <c r="M75" s="86"/>
    </row>
    <row r="76" spans="1:13">
      <c r="A76" s="136">
        <v>50209</v>
      </c>
      <c r="B76" s="120" t="s">
        <v>523</v>
      </c>
      <c r="D76" s="91">
        <v>0</v>
      </c>
      <c r="F76" s="88"/>
      <c r="J76" s="91">
        <v>0</v>
      </c>
      <c r="K76" s="86"/>
      <c r="L76" s="88"/>
      <c r="M76" s="86"/>
    </row>
    <row r="77" spans="1:13">
      <c r="B77" s="120" t="s">
        <v>524</v>
      </c>
      <c r="F77" s="88">
        <f>SUM(D71:D76)</f>
        <v>0</v>
      </c>
      <c r="J77" s="86"/>
      <c r="K77" s="86"/>
      <c r="L77" s="88">
        <f>SUM(J71:J76)</f>
        <v>0</v>
      </c>
      <c r="M77" s="86"/>
    </row>
    <row r="78" spans="1:13">
      <c r="F78" s="88"/>
      <c r="J78" s="86"/>
      <c r="K78" s="86"/>
      <c r="L78" s="88"/>
      <c r="M78" s="86"/>
    </row>
    <row r="79" spans="1:13">
      <c r="B79" s="135" t="s">
        <v>525</v>
      </c>
      <c r="F79" s="88">
        <f>F68+F77</f>
        <v>0</v>
      </c>
      <c r="J79" s="86"/>
      <c r="K79" s="86"/>
      <c r="L79" s="88">
        <f>L68+L77</f>
        <v>0</v>
      </c>
      <c r="M79" s="86"/>
    </row>
    <row r="80" spans="1:13">
      <c r="F80" s="88"/>
      <c r="J80" s="86"/>
      <c r="K80" s="86"/>
      <c r="L80" s="88"/>
      <c r="M80" s="86"/>
    </row>
    <row r="81" spans="1:13">
      <c r="A81" s="134">
        <v>51</v>
      </c>
      <c r="B81" s="135" t="s">
        <v>757</v>
      </c>
      <c r="M81" s="86"/>
    </row>
    <row r="82" spans="1:13">
      <c r="A82" s="136">
        <v>551</v>
      </c>
      <c r="B82" s="138" t="s">
        <v>749</v>
      </c>
      <c r="D82" s="89">
        <v>0</v>
      </c>
      <c r="F82" s="88">
        <f>SUM(D82)</f>
        <v>0</v>
      </c>
      <c r="J82" s="89">
        <v>0</v>
      </c>
      <c r="K82" s="86"/>
      <c r="L82" s="88">
        <f>SUM(J82)</f>
        <v>0</v>
      </c>
      <c r="M82" s="86"/>
    </row>
    <row r="83" spans="1:13">
      <c r="B83" s="138"/>
      <c r="F83" s="88"/>
      <c r="J83" s="86"/>
      <c r="K83" s="86"/>
      <c r="L83" s="88"/>
      <c r="M83" s="86"/>
    </row>
    <row r="84" spans="1:13">
      <c r="A84" s="134">
        <v>52</v>
      </c>
      <c r="B84" s="135" t="s">
        <v>531</v>
      </c>
      <c r="D84" s="120"/>
      <c r="E84" s="120"/>
      <c r="F84" s="120"/>
      <c r="G84" s="120"/>
      <c r="M84" s="86"/>
    </row>
    <row r="85" spans="1:13">
      <c r="A85" s="136">
        <v>521</v>
      </c>
      <c r="B85" s="120" t="s">
        <v>595</v>
      </c>
      <c r="D85" s="90">
        <v>0</v>
      </c>
      <c r="F85" s="88"/>
      <c r="J85" s="90">
        <v>0</v>
      </c>
      <c r="K85" s="86"/>
      <c r="L85" s="88"/>
      <c r="M85" s="86"/>
    </row>
    <row r="86" spans="1:13">
      <c r="A86" s="136">
        <v>522</v>
      </c>
      <c r="B86" s="120" t="s">
        <v>596</v>
      </c>
      <c r="D86" s="89">
        <v>0</v>
      </c>
      <c r="F86" s="120"/>
      <c r="J86" s="89">
        <v>0</v>
      </c>
      <c r="K86" s="86"/>
      <c r="M86" s="86"/>
    </row>
    <row r="87" spans="1:13">
      <c r="F87" s="88">
        <f>SUM(D86)</f>
        <v>0</v>
      </c>
      <c r="J87" s="86"/>
      <c r="K87" s="86"/>
      <c r="L87" s="88">
        <f>SUM(J86)</f>
        <v>0</v>
      </c>
      <c r="M87" s="86"/>
    </row>
    <row r="88" spans="1:13">
      <c r="A88" s="134">
        <v>53</v>
      </c>
      <c r="B88" s="135" t="s">
        <v>532</v>
      </c>
      <c r="F88" s="88"/>
      <c r="J88" s="86"/>
      <c r="K88" s="86"/>
      <c r="L88" s="88"/>
      <c r="M88" s="86"/>
    </row>
    <row r="89" spans="1:13">
      <c r="A89" s="136">
        <v>531</v>
      </c>
      <c r="B89" s="138" t="s">
        <v>751</v>
      </c>
      <c r="D89" s="91">
        <v>0</v>
      </c>
      <c r="F89" s="88"/>
      <c r="J89" s="91">
        <v>0</v>
      </c>
      <c r="K89" s="86"/>
      <c r="L89" s="88"/>
      <c r="M89" s="86"/>
    </row>
    <row r="90" spans="1:13">
      <c r="A90" s="136">
        <v>539</v>
      </c>
      <c r="B90" s="120" t="s">
        <v>752</v>
      </c>
      <c r="D90" s="89">
        <v>0</v>
      </c>
      <c r="F90" s="88"/>
      <c r="J90" s="89">
        <v>0</v>
      </c>
      <c r="K90" s="86"/>
      <c r="L90" s="88"/>
      <c r="M90" s="86"/>
    </row>
    <row r="91" spans="1:13">
      <c r="B91" s="120" t="s">
        <v>534</v>
      </c>
      <c r="F91" s="88">
        <f>SUM(D89:D90)</f>
        <v>0</v>
      </c>
      <c r="J91" s="86"/>
      <c r="K91" s="86"/>
      <c r="L91" s="88">
        <f>SUM(J89:J90)</f>
        <v>0</v>
      </c>
      <c r="M91" s="86"/>
    </row>
    <row r="92" spans="1:13">
      <c r="F92" s="88"/>
      <c r="J92" s="86"/>
      <c r="K92" s="86"/>
      <c r="L92" s="88"/>
      <c r="M92" s="86"/>
    </row>
    <row r="93" spans="1:13">
      <c r="A93" s="134">
        <v>54</v>
      </c>
      <c r="B93" s="139" t="s">
        <v>538</v>
      </c>
      <c r="F93" s="88"/>
      <c r="J93" s="86"/>
      <c r="K93" s="86"/>
      <c r="L93" s="88"/>
      <c r="M93" s="86"/>
    </row>
    <row r="94" spans="1:13">
      <c r="A94" s="136">
        <v>541</v>
      </c>
      <c r="B94" s="120" t="s">
        <v>510</v>
      </c>
      <c r="D94" s="91">
        <v>0</v>
      </c>
      <c r="F94" s="88"/>
      <c r="J94" s="91">
        <v>0</v>
      </c>
      <c r="K94" s="86"/>
      <c r="L94" s="88"/>
      <c r="M94" s="86"/>
    </row>
    <row r="95" spans="1:13">
      <c r="A95" s="136">
        <v>542</v>
      </c>
      <c r="B95" s="120" t="s">
        <v>535</v>
      </c>
      <c r="D95" s="89">
        <v>0</v>
      </c>
      <c r="F95" s="88"/>
      <c r="J95" s="89">
        <v>0</v>
      </c>
      <c r="K95" s="86"/>
      <c r="L95" s="88"/>
      <c r="M95" s="86"/>
    </row>
    <row r="96" spans="1:13">
      <c r="B96" s="120" t="s">
        <v>536</v>
      </c>
      <c r="F96" s="88">
        <f>SUM(D94:D95)</f>
        <v>0</v>
      </c>
      <c r="J96" s="86"/>
      <c r="K96" s="86"/>
      <c r="L96" s="88">
        <f>SUM(J94:J95)</f>
        <v>0</v>
      </c>
      <c r="M96" s="86"/>
    </row>
    <row r="97" spans="1:13">
      <c r="F97" s="88"/>
      <c r="J97" s="86"/>
      <c r="K97" s="86"/>
      <c r="L97" s="88"/>
      <c r="M97" s="86"/>
    </row>
    <row r="98" spans="1:13">
      <c r="A98" s="134">
        <v>55</v>
      </c>
      <c r="B98" s="139" t="s">
        <v>539</v>
      </c>
      <c r="F98" s="88"/>
      <c r="J98" s="86"/>
      <c r="K98" s="86"/>
      <c r="L98" s="88"/>
      <c r="M98" s="86"/>
    </row>
    <row r="99" spans="1:13">
      <c r="A99" s="136">
        <v>551</v>
      </c>
      <c r="B99" s="140" t="s">
        <v>740</v>
      </c>
      <c r="D99" s="89">
        <v>0</v>
      </c>
      <c r="F99" s="88"/>
      <c r="J99" s="86"/>
      <c r="K99" s="86"/>
      <c r="L99" s="88"/>
      <c r="M99" s="86"/>
    </row>
    <row r="100" spans="1:13">
      <c r="A100" s="136">
        <v>559</v>
      </c>
      <c r="B100" s="140" t="s">
        <v>741</v>
      </c>
      <c r="D100" s="89">
        <v>0</v>
      </c>
      <c r="F100" s="88"/>
      <c r="J100" s="89">
        <v>0</v>
      </c>
      <c r="K100" s="86"/>
      <c r="L100" s="88"/>
      <c r="M100" s="86"/>
    </row>
    <row r="101" spans="1:13">
      <c r="B101" s="120" t="s">
        <v>537</v>
      </c>
      <c r="F101" s="88">
        <f>SUM(D100)</f>
        <v>0</v>
      </c>
      <c r="J101" s="86"/>
      <c r="K101" s="86"/>
      <c r="L101" s="88">
        <f>SUM(J100)</f>
        <v>0</v>
      </c>
      <c r="M101" s="86"/>
    </row>
    <row r="102" spans="1:13">
      <c r="F102" s="88"/>
      <c r="J102" s="86"/>
      <c r="K102" s="86"/>
      <c r="L102" s="88"/>
      <c r="M102" s="86"/>
    </row>
    <row r="103" spans="1:13">
      <c r="A103" s="134">
        <v>56</v>
      </c>
      <c r="B103" s="141" t="s">
        <v>540</v>
      </c>
      <c r="D103" s="120"/>
      <c r="E103" s="120"/>
      <c r="F103" s="120"/>
      <c r="G103" s="120"/>
      <c r="M103" s="86"/>
    </row>
    <row r="104" spans="1:13">
      <c r="A104" s="136">
        <v>561</v>
      </c>
      <c r="B104" s="138" t="s">
        <v>533</v>
      </c>
      <c r="D104" s="89">
        <v>0</v>
      </c>
      <c r="F104" s="88">
        <f>SUM(D104)</f>
        <v>0</v>
      </c>
      <c r="J104" s="89">
        <v>0</v>
      </c>
      <c r="K104" s="86"/>
      <c r="L104" s="88">
        <f>SUM(J104)</f>
        <v>0</v>
      </c>
      <c r="M104" s="86"/>
    </row>
    <row r="105" spans="1:13">
      <c r="F105" s="88"/>
      <c r="J105" s="86"/>
      <c r="K105" s="86"/>
      <c r="L105" s="88"/>
      <c r="M105" s="86"/>
    </row>
    <row r="106" spans="1:13" ht="30">
      <c r="A106" s="134">
        <v>57</v>
      </c>
      <c r="B106" s="142" t="s">
        <v>541</v>
      </c>
      <c r="D106" s="120"/>
      <c r="E106" s="120"/>
      <c r="F106" s="120"/>
      <c r="G106" s="120"/>
      <c r="M106" s="86"/>
    </row>
    <row r="107" spans="1:13">
      <c r="A107" s="136">
        <v>571</v>
      </c>
      <c r="B107" s="138" t="s">
        <v>750</v>
      </c>
      <c r="D107" s="89">
        <v>0</v>
      </c>
      <c r="F107" s="88">
        <f>SUM(D107)</f>
        <v>0</v>
      </c>
      <c r="J107" s="89">
        <v>0</v>
      </c>
      <c r="K107" s="86"/>
      <c r="L107" s="88">
        <f>SUM(J107)</f>
        <v>0</v>
      </c>
      <c r="M107" s="86"/>
    </row>
    <row r="108" spans="1:13">
      <c r="F108" s="88"/>
      <c r="J108" s="86"/>
      <c r="K108" s="86"/>
      <c r="L108" s="88"/>
      <c r="M108" s="86"/>
    </row>
    <row r="109" spans="1:13">
      <c r="A109" s="134">
        <v>58</v>
      </c>
      <c r="B109" s="135" t="s">
        <v>542</v>
      </c>
      <c r="F109" s="88"/>
      <c r="J109" s="86"/>
      <c r="K109" s="86"/>
      <c r="L109" s="88"/>
      <c r="M109" s="86"/>
    </row>
    <row r="110" spans="1:13">
      <c r="A110" s="136">
        <v>581</v>
      </c>
      <c r="B110" s="120" t="s">
        <v>543</v>
      </c>
      <c r="D110" s="89">
        <v>0</v>
      </c>
      <c r="F110" s="88"/>
      <c r="J110" s="89">
        <v>0</v>
      </c>
      <c r="K110" s="86"/>
      <c r="L110" s="88"/>
      <c r="M110" s="86"/>
    </row>
    <row r="111" spans="1:13">
      <c r="B111" s="120" t="s">
        <v>544</v>
      </c>
      <c r="F111" s="88">
        <f>SUM(D110)</f>
        <v>0</v>
      </c>
      <c r="J111" s="86"/>
      <c r="K111" s="86"/>
      <c r="L111" s="88">
        <f>SUM(J110)</f>
        <v>0</v>
      </c>
      <c r="M111" s="86"/>
    </row>
    <row r="112" spans="1:13">
      <c r="F112" s="88"/>
      <c r="J112" s="86"/>
      <c r="K112" s="86"/>
      <c r="L112" s="88"/>
      <c r="M112" s="86"/>
    </row>
    <row r="113" spans="1:13">
      <c r="A113" s="136">
        <v>582</v>
      </c>
      <c r="B113" s="120" t="s">
        <v>742</v>
      </c>
      <c r="F113" s="88"/>
      <c r="J113" s="86"/>
      <c r="K113" s="86"/>
      <c r="L113" s="88"/>
      <c r="M113" s="86"/>
    </row>
    <row r="114" spans="1:13">
      <c r="A114" s="136">
        <v>58201</v>
      </c>
      <c r="B114" s="120" t="s">
        <v>545</v>
      </c>
      <c r="D114" s="91">
        <v>0</v>
      </c>
      <c r="F114" s="88"/>
      <c r="J114" s="91">
        <v>0</v>
      </c>
      <c r="K114" s="86"/>
      <c r="L114" s="88"/>
      <c r="M114" s="86"/>
    </row>
    <row r="115" spans="1:13">
      <c r="A115" s="136">
        <v>58202</v>
      </c>
      <c r="B115" s="120" t="s">
        <v>546</v>
      </c>
      <c r="D115" s="91">
        <v>0</v>
      </c>
      <c r="F115" s="88"/>
      <c r="J115" s="91">
        <v>0</v>
      </c>
      <c r="K115" s="86"/>
      <c r="L115" s="88"/>
      <c r="M115" s="86"/>
    </row>
    <row r="116" spans="1:13">
      <c r="A116" s="136">
        <v>58203</v>
      </c>
      <c r="B116" s="120" t="s">
        <v>547</v>
      </c>
      <c r="D116" s="91">
        <v>0</v>
      </c>
      <c r="F116" s="88"/>
      <c r="J116" s="91">
        <v>0</v>
      </c>
      <c r="K116" s="86"/>
      <c r="L116" s="88"/>
      <c r="M116" s="86"/>
    </row>
    <row r="117" spans="1:13">
      <c r="A117" s="136">
        <v>58204</v>
      </c>
      <c r="B117" s="120" t="s">
        <v>548</v>
      </c>
      <c r="D117" s="91">
        <v>0</v>
      </c>
      <c r="F117" s="88"/>
      <c r="J117" s="91">
        <v>0</v>
      </c>
      <c r="K117" s="86"/>
      <c r="L117" s="88"/>
      <c r="M117" s="86"/>
    </row>
    <row r="118" spans="1:13">
      <c r="A118" s="136">
        <v>58205</v>
      </c>
      <c r="B118" s="120" t="s">
        <v>549</v>
      </c>
      <c r="D118" s="91">
        <v>0</v>
      </c>
      <c r="F118" s="88"/>
      <c r="J118" s="91">
        <v>0</v>
      </c>
      <c r="K118" s="86"/>
      <c r="L118" s="88"/>
      <c r="M118" s="86"/>
    </row>
    <row r="119" spans="1:13">
      <c r="A119" s="136">
        <v>58206</v>
      </c>
      <c r="B119" s="120" t="s">
        <v>550</v>
      </c>
      <c r="D119" s="91">
        <v>0</v>
      </c>
      <c r="F119" s="88"/>
      <c r="J119" s="91">
        <v>0</v>
      </c>
      <c r="K119" s="86"/>
      <c r="L119" s="88"/>
      <c r="M119" s="86"/>
    </row>
    <row r="120" spans="1:13">
      <c r="A120" s="136">
        <v>58207</v>
      </c>
      <c r="B120" s="120" t="s">
        <v>551</v>
      </c>
      <c r="D120" s="91">
        <v>0</v>
      </c>
      <c r="F120" s="88"/>
      <c r="J120" s="91">
        <v>0</v>
      </c>
      <c r="K120" s="86"/>
      <c r="L120" s="88"/>
      <c r="M120" s="86"/>
    </row>
    <row r="121" spans="1:13">
      <c r="A121" s="136">
        <v>58208</v>
      </c>
      <c r="B121" s="120" t="s">
        <v>552</v>
      </c>
      <c r="D121" s="91">
        <v>0</v>
      </c>
      <c r="F121" s="88"/>
      <c r="J121" s="91">
        <v>0</v>
      </c>
      <c r="K121" s="86"/>
      <c r="L121" s="88"/>
      <c r="M121" s="86"/>
    </row>
    <row r="122" spans="1:13">
      <c r="A122" s="136">
        <v>58209</v>
      </c>
      <c r="B122" s="120" t="s">
        <v>553</v>
      </c>
      <c r="D122" s="91">
        <v>0</v>
      </c>
      <c r="F122" s="88"/>
      <c r="J122" s="91">
        <v>0</v>
      </c>
      <c r="K122" s="86"/>
      <c r="L122" s="88"/>
      <c r="M122" s="86"/>
    </row>
    <row r="123" spans="1:13">
      <c r="A123" s="136">
        <v>58210</v>
      </c>
      <c r="B123" s="120" t="s">
        <v>554</v>
      </c>
      <c r="D123" s="91">
        <v>0</v>
      </c>
      <c r="F123" s="88"/>
      <c r="J123" s="91">
        <v>0</v>
      </c>
      <c r="K123" s="86"/>
      <c r="L123" s="88"/>
      <c r="M123" s="86"/>
    </row>
    <row r="124" spans="1:13">
      <c r="A124" s="136">
        <v>58211</v>
      </c>
      <c r="B124" s="120" t="s">
        <v>555</v>
      </c>
      <c r="D124" s="91">
        <v>0</v>
      </c>
      <c r="F124" s="88"/>
      <c r="J124" s="91">
        <v>0</v>
      </c>
      <c r="K124" s="86"/>
      <c r="L124" s="88"/>
      <c r="M124" s="86"/>
    </row>
    <row r="125" spans="1:13">
      <c r="A125" s="136">
        <v>58212</v>
      </c>
      <c r="B125" s="120" t="s">
        <v>556</v>
      </c>
      <c r="D125" s="91">
        <v>0</v>
      </c>
      <c r="F125" s="88"/>
      <c r="J125" s="91">
        <v>0</v>
      </c>
      <c r="K125" s="86"/>
      <c r="L125" s="88"/>
      <c r="M125" s="86"/>
    </row>
    <row r="126" spans="1:13">
      <c r="A126" s="136">
        <v>58219</v>
      </c>
      <c r="B126" s="120" t="s">
        <v>557</v>
      </c>
      <c r="D126" s="89">
        <v>0</v>
      </c>
      <c r="F126" s="88"/>
      <c r="J126" s="89">
        <v>0</v>
      </c>
      <c r="K126" s="86"/>
      <c r="L126" s="88"/>
      <c r="M126" s="86"/>
    </row>
    <row r="127" spans="1:13">
      <c r="B127" s="120" t="s">
        <v>566</v>
      </c>
      <c r="F127" s="88">
        <f>SUM(D114:D126)</f>
        <v>0</v>
      </c>
      <c r="J127" s="86"/>
      <c r="K127" s="86"/>
      <c r="L127" s="88">
        <f>SUM(J114:J126)</f>
        <v>0</v>
      </c>
      <c r="M127" s="86"/>
    </row>
    <row r="128" spans="1:13">
      <c r="F128" s="88"/>
      <c r="J128" s="86"/>
      <c r="K128" s="86"/>
      <c r="L128" s="88"/>
      <c r="M128" s="86"/>
    </row>
    <row r="129" spans="1:13">
      <c r="B129" s="135" t="s">
        <v>558</v>
      </c>
      <c r="F129" s="88">
        <f>F111+F127</f>
        <v>0</v>
      </c>
      <c r="J129" s="86"/>
      <c r="K129" s="86"/>
      <c r="L129" s="88">
        <f>L111+L127</f>
        <v>0</v>
      </c>
      <c r="M129" s="86"/>
    </row>
    <row r="130" spans="1:13">
      <c r="F130" s="88"/>
      <c r="J130" s="86"/>
      <c r="K130" s="86"/>
      <c r="L130" s="88"/>
      <c r="M130" s="86"/>
    </row>
    <row r="131" spans="1:13">
      <c r="A131" s="134">
        <v>59</v>
      </c>
      <c r="B131" s="135" t="s">
        <v>559</v>
      </c>
      <c r="F131" s="88"/>
      <c r="J131" s="86"/>
      <c r="K131" s="86"/>
      <c r="L131" s="88"/>
      <c r="M131" s="86"/>
    </row>
    <row r="132" spans="1:13">
      <c r="A132" s="136">
        <v>591</v>
      </c>
      <c r="B132" s="120" t="s">
        <v>560</v>
      </c>
      <c r="D132" s="86">
        <v>0</v>
      </c>
      <c r="F132" s="88"/>
      <c r="J132" s="86">
        <v>0</v>
      </c>
      <c r="K132" s="86"/>
      <c r="L132" s="88"/>
      <c r="M132" s="86"/>
    </row>
    <row r="133" spans="1:13">
      <c r="A133" s="136">
        <v>592</v>
      </c>
      <c r="B133" s="120" t="s">
        <v>561</v>
      </c>
      <c r="D133" s="86">
        <v>0</v>
      </c>
      <c r="F133" s="88"/>
      <c r="J133" s="86">
        <v>0</v>
      </c>
      <c r="K133" s="86"/>
      <c r="L133" s="88"/>
      <c r="M133" s="86"/>
    </row>
    <row r="134" spans="1:13">
      <c r="A134" s="136">
        <v>593</v>
      </c>
      <c r="B134" s="120" t="s">
        <v>562</v>
      </c>
      <c r="D134" s="86">
        <v>0</v>
      </c>
      <c r="F134" s="88"/>
      <c r="J134" s="86">
        <v>0</v>
      </c>
      <c r="K134" s="86"/>
      <c r="L134" s="88"/>
      <c r="M134" s="86"/>
    </row>
    <row r="135" spans="1:13">
      <c r="A135" s="136">
        <v>594</v>
      </c>
      <c r="B135" s="120" t="s">
        <v>563</v>
      </c>
      <c r="D135" s="86">
        <v>0</v>
      </c>
      <c r="F135" s="88"/>
      <c r="J135" s="86">
        <v>0</v>
      </c>
      <c r="K135" s="86"/>
      <c r="L135" s="88"/>
      <c r="M135" s="86"/>
    </row>
    <row r="136" spans="1:13">
      <c r="A136" s="136">
        <v>599</v>
      </c>
      <c r="B136" s="120" t="s">
        <v>564</v>
      </c>
      <c r="D136" s="87">
        <v>0</v>
      </c>
      <c r="F136" s="88"/>
      <c r="J136" s="87">
        <v>0</v>
      </c>
      <c r="K136" s="86"/>
      <c r="L136" s="88"/>
      <c r="M136" s="86"/>
    </row>
    <row r="137" spans="1:13">
      <c r="B137" s="120" t="s">
        <v>565</v>
      </c>
      <c r="F137" s="88">
        <f>SUM(D132:D136)</f>
        <v>0</v>
      </c>
      <c r="J137" s="86"/>
      <c r="K137" s="86"/>
      <c r="L137" s="88">
        <f>SUM(J132:J136)</f>
        <v>0</v>
      </c>
      <c r="M137" s="86"/>
    </row>
    <row r="138" spans="1:13">
      <c r="F138" s="88"/>
      <c r="J138" s="86"/>
      <c r="K138" s="86"/>
      <c r="L138" s="88"/>
      <c r="M138" s="86"/>
    </row>
    <row r="139" spans="1:13">
      <c r="A139" s="134">
        <v>60</v>
      </c>
      <c r="B139" s="135" t="s">
        <v>567</v>
      </c>
      <c r="F139" s="88"/>
      <c r="J139" s="86"/>
      <c r="K139" s="86"/>
      <c r="L139" s="88"/>
      <c r="M139" s="86"/>
    </row>
    <row r="140" spans="1:13">
      <c r="A140" s="136">
        <v>60101</v>
      </c>
      <c r="B140" s="120" t="s">
        <v>568</v>
      </c>
      <c r="D140" s="86">
        <v>0</v>
      </c>
      <c r="F140" s="88"/>
      <c r="J140" s="86">
        <v>0</v>
      </c>
      <c r="K140" s="86"/>
      <c r="L140" s="88"/>
      <c r="M140" s="86"/>
    </row>
    <row r="141" spans="1:13">
      <c r="A141" s="136">
        <v>60102</v>
      </c>
      <c r="B141" s="120" t="s">
        <v>569</v>
      </c>
      <c r="D141" s="86">
        <v>0</v>
      </c>
      <c r="F141" s="88"/>
      <c r="J141" s="86">
        <v>0</v>
      </c>
      <c r="K141" s="86"/>
      <c r="L141" s="88"/>
      <c r="M141" s="86"/>
    </row>
    <row r="142" spans="1:13">
      <c r="A142" s="136">
        <v>602</v>
      </c>
      <c r="B142" s="120" t="s">
        <v>570</v>
      </c>
      <c r="D142" s="86">
        <v>0</v>
      </c>
      <c r="F142" s="88"/>
      <c r="J142" s="86">
        <v>0</v>
      </c>
      <c r="K142" s="86"/>
      <c r="L142" s="88"/>
      <c r="M142" s="86"/>
    </row>
    <row r="143" spans="1:13">
      <c r="A143" s="136">
        <v>603</v>
      </c>
      <c r="B143" s="120" t="s">
        <v>571</v>
      </c>
      <c r="D143" s="86">
        <v>0</v>
      </c>
      <c r="F143" s="88"/>
      <c r="J143" s="86">
        <v>0</v>
      </c>
      <c r="K143" s="86"/>
      <c r="L143" s="88"/>
      <c r="M143" s="86"/>
    </row>
    <row r="144" spans="1:13">
      <c r="A144" s="136">
        <v>609</v>
      </c>
      <c r="B144" s="120" t="s">
        <v>572</v>
      </c>
      <c r="D144" s="87">
        <v>0</v>
      </c>
      <c r="F144" s="88"/>
      <c r="J144" s="87">
        <v>0</v>
      </c>
      <c r="K144" s="86"/>
      <c r="L144" s="88"/>
      <c r="M144" s="86"/>
    </row>
    <row r="145" spans="1:13">
      <c r="B145" s="120" t="s">
        <v>573</v>
      </c>
      <c r="F145" s="88">
        <f>SUM(D140:D144)</f>
        <v>0</v>
      </c>
      <c r="J145" s="86"/>
      <c r="K145" s="86"/>
      <c r="L145" s="88">
        <f>SUM(J140:J144)</f>
        <v>0</v>
      </c>
      <c r="M145" s="86"/>
    </row>
    <row r="146" spans="1:13">
      <c r="J146" s="86"/>
      <c r="K146" s="86"/>
      <c r="L146" s="86"/>
      <c r="M146" s="86"/>
    </row>
    <row r="147" spans="1:13">
      <c r="A147" s="134">
        <v>61</v>
      </c>
      <c r="B147" s="135" t="s">
        <v>574</v>
      </c>
      <c r="J147" s="86"/>
      <c r="K147" s="86"/>
      <c r="L147" s="86"/>
      <c r="M147" s="86"/>
    </row>
    <row r="148" spans="1:13">
      <c r="A148" s="136">
        <v>61101</v>
      </c>
      <c r="B148" s="120" t="s">
        <v>575</v>
      </c>
      <c r="D148" s="86">
        <v>0</v>
      </c>
      <c r="J148" s="86">
        <v>0</v>
      </c>
      <c r="K148" s="86"/>
      <c r="L148" s="86"/>
      <c r="M148" s="86"/>
    </row>
    <row r="149" spans="1:13">
      <c r="A149" s="136">
        <v>61201</v>
      </c>
      <c r="B149" s="120" t="s">
        <v>576</v>
      </c>
      <c r="D149" s="86">
        <v>0</v>
      </c>
      <c r="J149" s="86">
        <v>0</v>
      </c>
      <c r="K149" s="86"/>
      <c r="L149" s="86"/>
      <c r="M149" s="86"/>
    </row>
    <row r="150" spans="1:13">
      <c r="A150" s="136">
        <v>61202</v>
      </c>
      <c r="B150" s="120" t="s">
        <v>577</v>
      </c>
      <c r="D150" s="86">
        <v>0</v>
      </c>
      <c r="J150" s="86">
        <v>0</v>
      </c>
      <c r="K150" s="86"/>
      <c r="L150" s="86"/>
      <c r="M150" s="86"/>
    </row>
    <row r="151" spans="1:13">
      <c r="A151" s="136">
        <v>61203</v>
      </c>
      <c r="B151" s="120" t="s">
        <v>578</v>
      </c>
      <c r="D151" s="86">
        <v>0</v>
      </c>
      <c r="J151" s="86">
        <v>0</v>
      </c>
      <c r="K151" s="86"/>
      <c r="L151" s="86"/>
      <c r="M151" s="86"/>
    </row>
    <row r="152" spans="1:13">
      <c r="A152" s="136">
        <v>61204</v>
      </c>
      <c r="B152" s="120" t="s">
        <v>579</v>
      </c>
      <c r="D152" s="86">
        <v>0</v>
      </c>
      <c r="J152" s="86">
        <v>0</v>
      </c>
      <c r="K152" s="86"/>
      <c r="L152" s="86"/>
      <c r="M152" s="86"/>
    </row>
    <row r="153" spans="1:13">
      <c r="A153" s="136">
        <v>61205</v>
      </c>
      <c r="B153" s="120" t="s">
        <v>580</v>
      </c>
      <c r="D153" s="86">
        <v>0</v>
      </c>
      <c r="J153" s="86">
        <v>0</v>
      </c>
      <c r="K153" s="86"/>
      <c r="L153" s="86"/>
      <c r="M153" s="86"/>
    </row>
    <row r="154" spans="1:13">
      <c r="A154" s="136">
        <v>61209</v>
      </c>
      <c r="B154" s="120" t="s">
        <v>581</v>
      </c>
      <c r="D154" s="86">
        <v>0</v>
      </c>
      <c r="J154" s="86">
        <v>0</v>
      </c>
      <c r="K154" s="86"/>
      <c r="L154" s="86"/>
      <c r="M154" s="86"/>
    </row>
    <row r="155" spans="1:13">
      <c r="A155" s="136">
        <v>613</v>
      </c>
      <c r="B155" s="120" t="s">
        <v>734</v>
      </c>
      <c r="D155" s="86">
        <v>0</v>
      </c>
      <c r="J155" s="86">
        <v>0</v>
      </c>
      <c r="K155" s="86"/>
      <c r="L155" s="86"/>
      <c r="M155" s="86"/>
    </row>
    <row r="156" spans="1:13">
      <c r="A156" s="136">
        <v>61401</v>
      </c>
      <c r="B156" s="120" t="s">
        <v>582</v>
      </c>
      <c r="D156" s="86">
        <v>0</v>
      </c>
      <c r="J156" s="86">
        <v>0</v>
      </c>
      <c r="K156" s="86"/>
      <c r="L156" s="86"/>
      <c r="M156" s="86"/>
    </row>
    <row r="157" spans="1:13">
      <c r="A157" s="136">
        <v>61402</v>
      </c>
      <c r="B157" s="120" t="s">
        <v>583</v>
      </c>
      <c r="D157" s="86">
        <v>0</v>
      </c>
      <c r="J157" s="86">
        <v>0</v>
      </c>
      <c r="K157" s="86"/>
      <c r="L157" s="86"/>
      <c r="M157" s="86"/>
    </row>
    <row r="158" spans="1:13">
      <c r="A158" s="136">
        <v>61403</v>
      </c>
      <c r="B158" s="120" t="s">
        <v>584</v>
      </c>
      <c r="D158" s="86">
        <v>0</v>
      </c>
      <c r="J158" s="86">
        <v>0</v>
      </c>
      <c r="K158" s="86"/>
      <c r="L158" s="86"/>
      <c r="M158" s="86"/>
    </row>
    <row r="159" spans="1:13">
      <c r="A159" s="136">
        <v>61409</v>
      </c>
      <c r="B159" s="120" t="s">
        <v>725</v>
      </c>
      <c r="D159" s="86">
        <v>0</v>
      </c>
      <c r="J159" s="86">
        <v>0</v>
      </c>
      <c r="K159" s="86"/>
      <c r="L159" s="86"/>
      <c r="M159" s="86"/>
    </row>
    <row r="160" spans="1:13">
      <c r="A160" s="136">
        <v>61501</v>
      </c>
      <c r="B160" s="120" t="s">
        <v>585</v>
      </c>
      <c r="D160" s="86">
        <v>0</v>
      </c>
      <c r="J160" s="86">
        <v>0</v>
      </c>
      <c r="K160" s="86"/>
      <c r="L160" s="86"/>
      <c r="M160" s="86"/>
    </row>
    <row r="161" spans="1:13">
      <c r="A161" s="136">
        <v>61502</v>
      </c>
      <c r="B161" s="120" t="s">
        <v>586</v>
      </c>
      <c r="D161" s="86">
        <v>0</v>
      </c>
      <c r="J161" s="86">
        <v>0</v>
      </c>
      <c r="K161" s="86"/>
      <c r="L161" s="86"/>
      <c r="M161" s="86"/>
    </row>
    <row r="162" spans="1:13">
      <c r="A162" s="136">
        <v>61503</v>
      </c>
      <c r="B162" s="120" t="s">
        <v>587</v>
      </c>
      <c r="D162" s="86">
        <v>0</v>
      </c>
      <c r="J162" s="86">
        <v>0</v>
      </c>
      <c r="K162" s="86"/>
      <c r="L162" s="86"/>
      <c r="M162" s="86"/>
    </row>
    <row r="163" spans="1:13">
      <c r="A163" s="136">
        <v>61504</v>
      </c>
      <c r="B163" s="120" t="s">
        <v>588</v>
      </c>
      <c r="D163" s="86">
        <v>0</v>
      </c>
      <c r="J163" s="86">
        <v>0</v>
      </c>
      <c r="K163" s="86"/>
      <c r="L163" s="86"/>
      <c r="M163" s="86"/>
    </row>
    <row r="164" spans="1:13">
      <c r="A164" s="136">
        <v>61509</v>
      </c>
      <c r="B164" s="120" t="s">
        <v>589</v>
      </c>
      <c r="D164" s="86">
        <v>0</v>
      </c>
      <c r="J164" s="86">
        <v>0</v>
      </c>
      <c r="K164" s="86"/>
      <c r="L164" s="86"/>
      <c r="M164" s="86"/>
    </row>
    <row r="165" spans="1:13">
      <c r="A165" s="136">
        <v>61601</v>
      </c>
      <c r="B165" s="120" t="s">
        <v>726</v>
      </c>
      <c r="D165" s="86">
        <v>0</v>
      </c>
      <c r="J165" s="86">
        <v>0</v>
      </c>
      <c r="K165" s="86"/>
      <c r="L165" s="86"/>
      <c r="M165" s="86"/>
    </row>
    <row r="166" spans="1:13">
      <c r="A166" s="136">
        <v>61701</v>
      </c>
      <c r="B166" s="120" t="s">
        <v>590</v>
      </c>
      <c r="D166" s="86">
        <v>0</v>
      </c>
      <c r="J166" s="86">
        <v>0</v>
      </c>
      <c r="K166" s="86"/>
      <c r="L166" s="86"/>
      <c r="M166" s="86"/>
    </row>
    <row r="167" spans="1:13">
      <c r="A167" s="136">
        <v>61702</v>
      </c>
      <c r="B167" s="120" t="s">
        <v>591</v>
      </c>
      <c r="D167" s="86">
        <v>0</v>
      </c>
      <c r="J167" s="86">
        <v>0</v>
      </c>
      <c r="K167" s="86"/>
      <c r="L167" s="86"/>
      <c r="M167" s="86"/>
    </row>
    <row r="168" spans="1:13">
      <c r="A168" s="136">
        <v>61709</v>
      </c>
      <c r="B168" s="120" t="s">
        <v>592</v>
      </c>
      <c r="D168" s="87">
        <v>0</v>
      </c>
      <c r="J168" s="87">
        <v>0</v>
      </c>
      <c r="K168" s="86"/>
      <c r="L168" s="86"/>
      <c r="M168" s="86"/>
    </row>
    <row r="169" spans="1:13">
      <c r="B169" s="120" t="s">
        <v>593</v>
      </c>
      <c r="F169" s="88">
        <f>SUM(D148:D168)</f>
        <v>0</v>
      </c>
      <c r="J169" s="86"/>
      <c r="K169" s="86"/>
      <c r="L169" s="88">
        <f>SUM(J148:J168)</f>
        <v>0</v>
      </c>
      <c r="M169" s="86"/>
    </row>
    <row r="170" spans="1:13">
      <c r="J170" s="86"/>
      <c r="K170" s="86"/>
      <c r="L170" s="86"/>
      <c r="M170" s="86"/>
    </row>
    <row r="171" spans="1:13">
      <c r="A171" s="134">
        <v>62</v>
      </c>
      <c r="B171" s="135" t="s">
        <v>594</v>
      </c>
      <c r="J171" s="86"/>
      <c r="K171" s="86"/>
      <c r="L171" s="86"/>
      <c r="M171" s="86"/>
    </row>
    <row r="172" spans="1:13">
      <c r="A172" s="136">
        <v>621</v>
      </c>
      <c r="B172" s="120" t="s">
        <v>737</v>
      </c>
      <c r="D172" s="86">
        <v>0</v>
      </c>
      <c r="J172" s="86">
        <v>0</v>
      </c>
      <c r="K172" s="86"/>
      <c r="L172" s="86"/>
      <c r="M172" s="86"/>
    </row>
    <row r="173" spans="1:13">
      <c r="A173" s="136">
        <v>622</v>
      </c>
      <c r="B173" s="120" t="s">
        <v>597</v>
      </c>
      <c r="D173" s="86">
        <v>0</v>
      </c>
      <c r="J173" s="86">
        <v>0</v>
      </c>
      <c r="K173" s="86"/>
      <c r="L173" s="86"/>
      <c r="M173" s="86"/>
    </row>
    <row r="174" spans="1:13">
      <c r="A174" s="136">
        <v>623</v>
      </c>
      <c r="B174" s="120" t="s">
        <v>598</v>
      </c>
      <c r="D174" s="86">
        <v>0</v>
      </c>
      <c r="J174" s="86">
        <v>0</v>
      </c>
      <c r="K174" s="86"/>
      <c r="L174" s="86"/>
      <c r="M174" s="86"/>
    </row>
    <row r="175" spans="1:13">
      <c r="B175" s="120" t="s">
        <v>599</v>
      </c>
      <c r="F175" s="87">
        <f>SUM(D172:D174)</f>
        <v>0</v>
      </c>
      <c r="J175" s="86"/>
      <c r="K175" s="86"/>
      <c r="L175" s="87">
        <f>SUM(J172:J174)</f>
        <v>0</v>
      </c>
      <c r="M175" s="86"/>
    </row>
    <row r="176" spans="1:13">
      <c r="J176" s="86"/>
      <c r="K176" s="86"/>
      <c r="L176" s="86"/>
      <c r="M176" s="86"/>
    </row>
    <row r="177" spans="2:14">
      <c r="B177" s="120" t="s">
        <v>600</v>
      </c>
      <c r="H177" s="143">
        <f>F79+F82+F87+F91+F96+F101+F104+F107+F129+F137+F145+F169+F175</f>
        <v>0</v>
      </c>
      <c r="J177" s="86"/>
      <c r="K177" s="86"/>
      <c r="L177" s="86"/>
      <c r="M177" s="86"/>
      <c r="N177" s="143">
        <f>L79+L82+L87+L91+L96+L101+L104+L107+L129+L137+L145+L169+L175</f>
        <v>0</v>
      </c>
    </row>
    <row r="178" spans="2:14">
      <c r="J178" s="86"/>
      <c r="K178" s="86"/>
      <c r="L178" s="86"/>
      <c r="M178" s="86"/>
    </row>
    <row r="179" spans="2:14" ht="16.8" thickBot="1">
      <c r="B179" s="120" t="s">
        <v>602</v>
      </c>
      <c r="H179" s="144">
        <f>H43-H177</f>
        <v>0</v>
      </c>
      <c r="J179" s="86"/>
      <c r="K179" s="86"/>
      <c r="L179" s="86"/>
      <c r="M179" s="86"/>
      <c r="N179" s="145">
        <f>N43-N177</f>
        <v>0</v>
      </c>
    </row>
    <row r="180" spans="2:14" ht="16.8" thickTop="1">
      <c r="J180" s="86"/>
      <c r="K180" s="86"/>
      <c r="L180" s="86"/>
      <c r="M180" s="86"/>
    </row>
  </sheetData>
  <autoFilter ref="B1:B180" xr:uid="{5336E29F-C5AD-4F06-A49C-16FBBBA120A7}"/>
  <mergeCells count="4">
    <mergeCell ref="A1:N1"/>
    <mergeCell ref="A2:N2"/>
    <mergeCell ref="D3:H3"/>
    <mergeCell ref="J3:N3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differentFirst="1">
    <oddHeader>&amp;R&amp;"標楷體,標準"附件&amp;"-,標準"3.1</oddHeader>
    <oddFooter>&amp;R&amp;P</oddFooter>
    <firstHeader>&amp;R&amp;"標楷體,標準"附件&amp;"-,標準"3.1</firstHeader>
    <firstFooter>&amp;R&amp;P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21"/>
  <sheetViews>
    <sheetView topLeftCell="B1" workbookViewId="0">
      <pane ySplit="1" topLeftCell="A2" activePane="bottomLeft" state="frozen"/>
      <selection pane="bottomLeft" activeCell="E2" sqref="E2"/>
    </sheetView>
  </sheetViews>
  <sheetFormatPr defaultRowHeight="15.6"/>
  <cols>
    <col min="1" max="1" width="8.796875" hidden="1" customWidth="1"/>
    <col min="3" max="3" width="7.8984375" customWidth="1"/>
    <col min="4" max="4" width="36.69921875" customWidth="1"/>
    <col min="5" max="7" width="14.796875" customWidth="1"/>
  </cols>
  <sheetData>
    <row r="1" spans="1:7" ht="32.4">
      <c r="A1" s="57" t="s">
        <v>58</v>
      </c>
      <c r="B1" s="57" t="s">
        <v>59</v>
      </c>
      <c r="C1" s="57" t="s">
        <v>60</v>
      </c>
      <c r="D1" s="57" t="s">
        <v>61</v>
      </c>
      <c r="E1" s="56" t="s">
        <v>64</v>
      </c>
      <c r="F1" s="56" t="s">
        <v>65</v>
      </c>
      <c r="G1" s="56" t="s">
        <v>66</v>
      </c>
    </row>
    <row r="2" spans="1:7" ht="16.2">
      <c r="A2" s="55"/>
      <c r="B2" s="56">
        <v>101</v>
      </c>
      <c r="C2" s="56"/>
      <c r="D2" s="62" t="s">
        <v>68</v>
      </c>
      <c r="E2" s="67">
        <f>IFERROR('Sample Data_2017'!E3-'Sample Data_2017'!F3,"")</f>
        <v>8000</v>
      </c>
      <c r="F2" s="67">
        <f>IFERROR('Sample Data_2017'!G3-'Sample Data_2017'!H3,"")</f>
        <v>0</v>
      </c>
      <c r="G2" s="67">
        <f>IFERROR('Sample Data_2017'!I3-'Sample Data_2017'!J3,"")</f>
        <v>8000</v>
      </c>
    </row>
    <row r="3" spans="1:7" ht="16.2">
      <c r="A3" s="55"/>
      <c r="B3" s="56">
        <v>102</v>
      </c>
      <c r="C3" s="56"/>
      <c r="D3" s="63" t="s">
        <v>69</v>
      </c>
      <c r="E3" s="67">
        <f>IFERROR('Sample Data_2017'!E4-'Sample Data_2017'!F4,"")</f>
        <v>0</v>
      </c>
      <c r="F3" s="67">
        <f>IFERROR('Sample Data_2017'!G4-'Sample Data_2017'!H4,"")</f>
        <v>0</v>
      </c>
      <c r="G3" s="67">
        <f>IFERROR('Sample Data_2017'!I4-'Sample Data_2017'!J4,"")</f>
        <v>0</v>
      </c>
    </row>
    <row r="4" spans="1:7" ht="16.2">
      <c r="A4" s="55"/>
      <c r="B4" s="56">
        <v>103</v>
      </c>
      <c r="C4" s="56"/>
      <c r="D4" s="63" t="s">
        <v>244</v>
      </c>
      <c r="E4" s="67">
        <f>IFERROR('Sample Data_2017'!E5-'Sample Data_2017'!F5,"")</f>
        <v>0</v>
      </c>
      <c r="F4" s="67">
        <f>IFERROR('Sample Data_2017'!G5-'Sample Data_2017'!H5,"")</f>
        <v>0</v>
      </c>
      <c r="G4" s="67">
        <f>IFERROR('Sample Data_2017'!I5-'Sample Data_2017'!J5,"")</f>
        <v>0</v>
      </c>
    </row>
    <row r="5" spans="1:7" ht="16.2">
      <c r="A5" s="55"/>
      <c r="B5" s="56">
        <v>111</v>
      </c>
      <c r="C5" s="56"/>
      <c r="D5" s="63" t="s">
        <v>245</v>
      </c>
      <c r="E5" s="67">
        <f>IFERROR('Sample Data_2017'!E6-'Sample Data_2017'!F6,"")</f>
        <v>1350479.36</v>
      </c>
      <c r="F5" s="67" t="str">
        <f>IFERROR('Sample Data_2017'!G6-'Sample Data_2017'!H6,"")</f>
        <v/>
      </c>
      <c r="G5" s="67" t="str">
        <f>IFERROR('Sample Data_2017'!I6-'Sample Data_2017'!J6,"")</f>
        <v/>
      </c>
    </row>
    <row r="6" spans="1:7" ht="16.2">
      <c r="A6" s="55"/>
      <c r="B6" s="56">
        <v>112</v>
      </c>
      <c r="C6" s="56"/>
      <c r="D6" s="63" t="s">
        <v>246</v>
      </c>
      <c r="E6" s="67">
        <f>IFERROR('Sample Data_2017'!E7-'Sample Data_2017'!F7,"")</f>
        <v>1021784.67</v>
      </c>
      <c r="F6" s="67">
        <f>IFERROR('Sample Data_2017'!G7-'Sample Data_2017'!H7,"")</f>
        <v>459016.15000000008</v>
      </c>
      <c r="G6" s="67">
        <f>IFERROR('Sample Data_2017'!I7-'Sample Data_2017'!J7,"")</f>
        <v>1480800.82</v>
      </c>
    </row>
    <row r="7" spans="1:7" ht="16.2">
      <c r="A7" s="55"/>
      <c r="B7" s="56">
        <v>113</v>
      </c>
      <c r="C7" s="56"/>
      <c r="D7" s="63" t="s">
        <v>247</v>
      </c>
      <c r="E7" s="67">
        <f>IFERROR('Sample Data_2017'!E8-'Sample Data_2017'!F8,"")</f>
        <v>1000000</v>
      </c>
      <c r="F7" s="67">
        <f>IFERROR('Sample Data_2017'!G8-'Sample Data_2017'!H8,"")</f>
        <v>20000.240000000002</v>
      </c>
      <c r="G7" s="67">
        <f>IFERROR('Sample Data_2017'!I8-'Sample Data_2017'!J8,"")</f>
        <v>1020000.24</v>
      </c>
    </row>
    <row r="8" spans="1:7" ht="16.2">
      <c r="A8" s="55"/>
      <c r="B8" s="56">
        <v>114</v>
      </c>
      <c r="C8" s="56"/>
      <c r="D8" s="63" t="s">
        <v>248</v>
      </c>
      <c r="E8" s="67">
        <f>IFERROR('Sample Data_2017'!E9-'Sample Data_2017'!F9,"")</f>
        <v>0</v>
      </c>
      <c r="F8" s="67">
        <f>IFERROR('Sample Data_2017'!G9-'Sample Data_2017'!H9,"")</f>
        <v>0</v>
      </c>
      <c r="G8" s="67">
        <f>IFERROR('Sample Data_2017'!I9-'Sample Data_2017'!J9,"")</f>
        <v>0</v>
      </c>
    </row>
    <row r="9" spans="1:7" ht="16.2">
      <c r="A9" s="55"/>
      <c r="B9" s="56">
        <v>12101</v>
      </c>
      <c r="C9" s="56"/>
      <c r="D9" s="63" t="s">
        <v>70</v>
      </c>
      <c r="E9" s="67">
        <f>IFERROR('Sample Data_2017'!E10-'Sample Data_2017'!F10,"")</f>
        <v>0</v>
      </c>
      <c r="F9" s="67">
        <f>IFERROR('Sample Data_2017'!G10-'Sample Data_2017'!H10,"")</f>
        <v>0</v>
      </c>
      <c r="G9" s="67">
        <f>IFERROR('Sample Data_2017'!I10-'Sample Data_2017'!J10,"")</f>
        <v>0</v>
      </c>
    </row>
    <row r="10" spans="1:7" ht="16.2">
      <c r="A10" s="55"/>
      <c r="B10" s="56">
        <v>12102</v>
      </c>
      <c r="C10" s="56"/>
      <c r="D10" s="63" t="s">
        <v>71</v>
      </c>
      <c r="E10" s="67">
        <f>IFERROR('Sample Data_2017'!E11-'Sample Data_2017'!F11,"")</f>
        <v>0</v>
      </c>
      <c r="F10" s="67">
        <f>IFERROR('Sample Data_2017'!G11-'Sample Data_2017'!H11,"")</f>
        <v>0</v>
      </c>
      <c r="G10" s="67">
        <f>IFERROR('Sample Data_2017'!I11-'Sample Data_2017'!J11,"")</f>
        <v>0</v>
      </c>
    </row>
    <row r="11" spans="1:7" ht="16.2">
      <c r="A11" s="55"/>
      <c r="B11" s="56">
        <v>131</v>
      </c>
      <c r="C11" s="56"/>
      <c r="D11" s="63" t="s">
        <v>249</v>
      </c>
      <c r="E11" s="67">
        <f>IFERROR('Sample Data_2017'!E12-'Sample Data_2017'!F12,"")</f>
        <v>0</v>
      </c>
      <c r="F11" s="67">
        <f>IFERROR('Sample Data_2017'!G12-'Sample Data_2017'!H12,"")</f>
        <v>0</v>
      </c>
      <c r="G11" s="67">
        <f>IFERROR('Sample Data_2017'!I12-'Sample Data_2017'!J12,"")</f>
        <v>0</v>
      </c>
    </row>
    <row r="12" spans="1:7" ht="16.2">
      <c r="A12" s="55"/>
      <c r="B12" s="56">
        <v>132</v>
      </c>
      <c r="C12" s="56"/>
      <c r="D12" s="63" t="s">
        <v>250</v>
      </c>
      <c r="E12" s="67">
        <f>IFERROR('Sample Data_2017'!E13-'Sample Data_2017'!F13,"")</f>
        <v>0</v>
      </c>
      <c r="F12" s="67">
        <f>IFERROR('Sample Data_2017'!G13-'Sample Data_2017'!H13,"")</f>
        <v>0</v>
      </c>
      <c r="G12" s="67">
        <f>IFERROR('Sample Data_2017'!I13-'Sample Data_2017'!J13,"")</f>
        <v>0</v>
      </c>
    </row>
    <row r="13" spans="1:7" ht="16.2">
      <c r="A13" s="55"/>
      <c r="B13" s="56">
        <v>141</v>
      </c>
      <c r="C13" s="56"/>
      <c r="D13" s="63" t="s">
        <v>251</v>
      </c>
      <c r="E13" s="67">
        <f>IFERROR('Sample Data_2017'!E14-'Sample Data_2017'!F14,"")</f>
        <v>0</v>
      </c>
      <c r="F13" s="67">
        <f>IFERROR('Sample Data_2017'!G14-'Sample Data_2017'!H14,"")</f>
        <v>0</v>
      </c>
      <c r="G13" s="67">
        <f>IFERROR('Sample Data_2017'!I14-'Sample Data_2017'!J14,"")</f>
        <v>0</v>
      </c>
    </row>
    <row r="14" spans="1:7" ht="16.2">
      <c r="A14" s="55"/>
      <c r="B14" s="56">
        <v>142</v>
      </c>
      <c r="C14" s="56"/>
      <c r="D14" s="63" t="s">
        <v>252</v>
      </c>
      <c r="E14" s="67">
        <f>IFERROR('Sample Data_2017'!E15-'Sample Data_2017'!F15,"")</f>
        <v>0</v>
      </c>
      <c r="F14" s="67">
        <f>IFERROR('Sample Data_2017'!G15-'Sample Data_2017'!H15,"")</f>
        <v>0</v>
      </c>
      <c r="G14" s="67">
        <f>IFERROR('Sample Data_2017'!I15-'Sample Data_2017'!J15,"")</f>
        <v>0</v>
      </c>
    </row>
    <row r="15" spans="1:7" ht="16.2">
      <c r="A15" s="55"/>
      <c r="B15" s="56">
        <v>143</v>
      </c>
      <c r="C15" s="56"/>
      <c r="D15" s="63" t="s">
        <v>253</v>
      </c>
      <c r="E15" s="67">
        <f>IFERROR('Sample Data_2017'!E16-'Sample Data_2017'!F16,"")</f>
        <v>0</v>
      </c>
      <c r="F15" s="67">
        <f>IFERROR('Sample Data_2017'!G16-'Sample Data_2017'!H16,"")</f>
        <v>0</v>
      </c>
      <c r="G15" s="67">
        <f>IFERROR('Sample Data_2017'!I16-'Sample Data_2017'!J16,"")</f>
        <v>0</v>
      </c>
    </row>
    <row r="16" spans="1:7" ht="16.2">
      <c r="A16" s="55"/>
      <c r="B16" s="56">
        <v>144</v>
      </c>
      <c r="C16" s="56"/>
      <c r="D16" s="63" t="s">
        <v>254</v>
      </c>
      <c r="E16" s="67">
        <f>IFERROR('Sample Data_2017'!E17-'Sample Data_2017'!F17,"")</f>
        <v>0</v>
      </c>
      <c r="F16" s="67">
        <f>IFERROR('Sample Data_2017'!G17-'Sample Data_2017'!H17,"")</f>
        <v>0</v>
      </c>
      <c r="G16" s="67">
        <f>IFERROR('Sample Data_2017'!I17-'Sample Data_2017'!J17,"")</f>
        <v>0</v>
      </c>
    </row>
    <row r="17" spans="1:7" ht="16.2">
      <c r="A17" s="55"/>
      <c r="B17" s="56">
        <v>145</v>
      </c>
      <c r="C17" s="56"/>
      <c r="D17" s="63" t="s">
        <v>255</v>
      </c>
      <c r="E17" s="67">
        <f>IFERROR('Sample Data_2017'!E18-'Sample Data_2017'!F18,"")</f>
        <v>0</v>
      </c>
      <c r="F17" s="67">
        <f>IFERROR('Sample Data_2017'!G18-'Sample Data_2017'!H18,"")</f>
        <v>0</v>
      </c>
      <c r="G17" s="67">
        <f>IFERROR('Sample Data_2017'!I18-'Sample Data_2017'!J18,"")</f>
        <v>0</v>
      </c>
    </row>
    <row r="18" spans="1:7" ht="16.2">
      <c r="A18" s="55"/>
      <c r="B18" s="56">
        <v>149</v>
      </c>
      <c r="C18" s="56"/>
      <c r="D18" s="63" t="s">
        <v>256</v>
      </c>
      <c r="E18" s="67">
        <f>IFERROR('Sample Data_2017'!E19-'Sample Data_2017'!F19,"")</f>
        <v>0</v>
      </c>
      <c r="F18" s="67">
        <f>IFERROR('Sample Data_2017'!G19-'Sample Data_2017'!H19,"")</f>
        <v>0</v>
      </c>
      <c r="G18" s="67">
        <f>IFERROR('Sample Data_2017'!I19-'Sample Data_2017'!J19,"")</f>
        <v>0</v>
      </c>
    </row>
    <row r="19" spans="1:7" ht="16.2">
      <c r="A19" s="55"/>
      <c r="B19" s="56">
        <v>151</v>
      </c>
      <c r="C19" s="56"/>
      <c r="D19" s="63" t="s">
        <v>257</v>
      </c>
      <c r="E19" s="67">
        <f>IFERROR('Sample Data_2017'!E20-'Sample Data_2017'!F20,"")</f>
        <v>0</v>
      </c>
      <c r="F19" s="67">
        <f>IFERROR('Sample Data_2017'!G20-'Sample Data_2017'!H20,"")</f>
        <v>0</v>
      </c>
      <c r="G19" s="67">
        <f>IFERROR('Sample Data_2017'!I20-'Sample Data_2017'!J20,"")</f>
        <v>0</v>
      </c>
    </row>
    <row r="20" spans="1:7" ht="16.2">
      <c r="A20" s="55"/>
      <c r="B20" s="56">
        <v>152</v>
      </c>
      <c r="C20" s="56"/>
      <c r="D20" s="63" t="s">
        <v>258</v>
      </c>
      <c r="E20" s="67">
        <f>IFERROR('Sample Data_2017'!E21-'Sample Data_2017'!F21,"")</f>
        <v>0</v>
      </c>
      <c r="F20" s="67">
        <f>IFERROR('Sample Data_2017'!G21-'Sample Data_2017'!H21,"")</f>
        <v>0</v>
      </c>
      <c r="G20" s="67">
        <f>IFERROR('Sample Data_2017'!I21-'Sample Data_2017'!J21,"")</f>
        <v>0</v>
      </c>
    </row>
    <row r="21" spans="1:7" ht="16.2">
      <c r="A21" s="55"/>
      <c r="B21" s="56">
        <v>153</v>
      </c>
      <c r="C21" s="56"/>
      <c r="D21" s="63" t="s">
        <v>259</v>
      </c>
      <c r="E21" s="67">
        <f>IFERROR('Sample Data_2017'!E22-'Sample Data_2017'!F22,"")</f>
        <v>0</v>
      </c>
      <c r="F21" s="67">
        <f>IFERROR('Sample Data_2017'!G22-'Sample Data_2017'!H22,"")</f>
        <v>0</v>
      </c>
      <c r="G21" s="67">
        <f>IFERROR('Sample Data_2017'!I22-'Sample Data_2017'!J22,"")</f>
        <v>0</v>
      </c>
    </row>
    <row r="22" spans="1:7" ht="16.2">
      <c r="A22" s="55"/>
      <c r="B22" s="56">
        <v>16101</v>
      </c>
      <c r="C22" s="56"/>
      <c r="D22" s="63" t="s">
        <v>72</v>
      </c>
      <c r="E22" s="67">
        <f>IFERROR('Sample Data_2017'!E23-'Sample Data_2017'!F23,"")</f>
        <v>0</v>
      </c>
      <c r="F22" s="67">
        <f>IFERROR('Sample Data_2017'!G23-'Sample Data_2017'!H23,"")</f>
        <v>0</v>
      </c>
      <c r="G22" s="67">
        <f>IFERROR('Sample Data_2017'!I23-'Sample Data_2017'!J23,"")</f>
        <v>0</v>
      </c>
    </row>
    <row r="23" spans="1:7" ht="16.2">
      <c r="A23" s="57"/>
      <c r="B23" s="56">
        <v>16201</v>
      </c>
      <c r="C23" s="56"/>
      <c r="D23" s="63" t="s">
        <v>73</v>
      </c>
      <c r="E23" s="67">
        <f>IFERROR('Sample Data_2017'!E24-'Sample Data_2017'!F24,"")</f>
        <v>17681.7</v>
      </c>
      <c r="F23" s="67">
        <f>IFERROR('Sample Data_2017'!G24-'Sample Data_2017'!H24,"")</f>
        <v>38500</v>
      </c>
      <c r="G23" s="67">
        <f>IFERROR('Sample Data_2017'!I24-'Sample Data_2017'!J24,"")</f>
        <v>56181.7</v>
      </c>
    </row>
    <row r="24" spans="1:7" ht="16.2">
      <c r="A24" s="57"/>
      <c r="B24" s="56">
        <v>16202</v>
      </c>
      <c r="C24" s="56"/>
      <c r="D24" s="63" t="s">
        <v>74</v>
      </c>
      <c r="E24" s="67">
        <f>IFERROR('Sample Data_2017'!E25-'Sample Data_2017'!F25,"")</f>
        <v>4336.5</v>
      </c>
      <c r="F24" s="67">
        <f>IFERROR('Sample Data_2017'!G25-'Sample Data_2017'!H25,"")</f>
        <v>0</v>
      </c>
      <c r="G24" s="67">
        <f>IFERROR('Sample Data_2017'!I25-'Sample Data_2017'!J25,"")</f>
        <v>4336.5</v>
      </c>
    </row>
    <row r="25" spans="1:7" ht="16.2">
      <c r="A25" s="57"/>
      <c r="B25" s="56">
        <v>16203</v>
      </c>
      <c r="C25" s="56"/>
      <c r="D25" s="63" t="s">
        <v>75</v>
      </c>
      <c r="E25" s="67">
        <f>IFERROR('Sample Data_2017'!E26-'Sample Data_2017'!F26,"")</f>
        <v>0</v>
      </c>
      <c r="F25" s="67">
        <f>IFERROR('Sample Data_2017'!G26-'Sample Data_2017'!H26,"")</f>
        <v>0</v>
      </c>
      <c r="G25" s="67">
        <f>IFERROR('Sample Data_2017'!I26-'Sample Data_2017'!J26,"")</f>
        <v>0</v>
      </c>
    </row>
    <row r="26" spans="1:7" ht="16.2">
      <c r="A26" s="57"/>
      <c r="B26" s="56">
        <v>16204</v>
      </c>
      <c r="C26" s="56"/>
      <c r="D26" s="63" t="s">
        <v>76</v>
      </c>
      <c r="E26" s="67">
        <f>IFERROR('Sample Data_2017'!E27-'Sample Data_2017'!F27,"")</f>
        <v>6344.8</v>
      </c>
      <c r="F26" s="67">
        <f>IFERROR('Sample Data_2017'!G27-'Sample Data_2017'!H27,"")</f>
        <v>0</v>
      </c>
      <c r="G26" s="67">
        <f>IFERROR('Sample Data_2017'!I27-'Sample Data_2017'!J27,"")</f>
        <v>6344.8</v>
      </c>
    </row>
    <row r="27" spans="1:7" ht="16.2">
      <c r="A27" s="57"/>
      <c r="B27" s="56">
        <v>16205</v>
      </c>
      <c r="C27" s="56"/>
      <c r="D27" s="63" t="s">
        <v>77</v>
      </c>
      <c r="E27" s="67">
        <f>IFERROR('Sample Data_2017'!E28-'Sample Data_2017'!F28,"")</f>
        <v>80100</v>
      </c>
      <c r="F27" s="67">
        <f>IFERROR('Sample Data_2017'!G28-'Sample Data_2017'!H28,"")</f>
        <v>5886</v>
      </c>
      <c r="G27" s="67">
        <f>IFERROR('Sample Data_2017'!I28-'Sample Data_2017'!J28,"")</f>
        <v>85986</v>
      </c>
    </row>
    <row r="28" spans="1:7" ht="16.2">
      <c r="A28" s="57"/>
      <c r="B28" s="56">
        <v>16206</v>
      </c>
      <c r="C28" s="56"/>
      <c r="D28" s="63" t="s">
        <v>78</v>
      </c>
      <c r="E28" s="67">
        <f>IFERROR('Sample Data_2017'!E29-'Sample Data_2017'!F29,"")</f>
        <v>0</v>
      </c>
      <c r="F28" s="67">
        <f>IFERROR('Sample Data_2017'!G29-'Sample Data_2017'!H29,"")</f>
        <v>0</v>
      </c>
      <c r="G28" s="67">
        <f>IFERROR('Sample Data_2017'!I29-'Sample Data_2017'!J29,"")</f>
        <v>0</v>
      </c>
    </row>
    <row r="29" spans="1:7" ht="16.2">
      <c r="A29" s="57"/>
      <c r="B29" s="56">
        <v>16207</v>
      </c>
      <c r="C29" s="56"/>
      <c r="D29" s="63" t="s">
        <v>79</v>
      </c>
      <c r="E29" s="67">
        <f>IFERROR('Sample Data_2017'!E30-'Sample Data_2017'!F30,"")</f>
        <v>0</v>
      </c>
      <c r="F29" s="67">
        <f>IFERROR('Sample Data_2017'!G30-'Sample Data_2017'!H30,"")</f>
        <v>0</v>
      </c>
      <c r="G29" s="67">
        <f>IFERROR('Sample Data_2017'!I30-'Sample Data_2017'!J30,"")</f>
        <v>0</v>
      </c>
    </row>
    <row r="30" spans="1:7" ht="16.2">
      <c r="A30" s="57"/>
      <c r="B30" s="56">
        <v>16209</v>
      </c>
      <c r="C30" s="56"/>
      <c r="D30" s="63" t="s">
        <v>80</v>
      </c>
      <c r="E30" s="67">
        <f>IFERROR('Sample Data_2017'!E31-'Sample Data_2017'!F31,"")</f>
        <v>9440</v>
      </c>
      <c r="F30" s="67">
        <f>IFERROR('Sample Data_2017'!G31-'Sample Data_2017'!H31,"")</f>
        <v>0</v>
      </c>
      <c r="G30" s="67">
        <f>IFERROR('Sample Data_2017'!I31-'Sample Data_2017'!J31,"")</f>
        <v>9440</v>
      </c>
    </row>
    <row r="31" spans="1:7" ht="16.2">
      <c r="A31" s="57"/>
      <c r="B31" s="57">
        <v>16210</v>
      </c>
      <c r="C31" s="57"/>
      <c r="D31" s="63" t="s">
        <v>81</v>
      </c>
      <c r="E31" s="67">
        <f>IFERROR('Sample Data_2017'!E32-'Sample Data_2017'!F32,"")</f>
        <v>0</v>
      </c>
      <c r="F31" s="67">
        <f>IFERROR('Sample Data_2017'!G32-'Sample Data_2017'!H32,"")</f>
        <v>0</v>
      </c>
      <c r="G31" s="67">
        <f>IFERROR('Sample Data_2017'!I32-'Sample Data_2017'!J32,"")</f>
        <v>0</v>
      </c>
    </row>
    <row r="32" spans="1:7" ht="16.2">
      <c r="A32" s="57"/>
      <c r="B32" s="57">
        <v>16211</v>
      </c>
      <c r="C32" s="57"/>
      <c r="D32" s="63" t="s">
        <v>82</v>
      </c>
      <c r="E32" s="67">
        <f>IFERROR('Sample Data_2017'!E33-'Sample Data_2017'!F33,"")</f>
        <v>0</v>
      </c>
      <c r="F32" s="67">
        <f>IFERROR('Sample Data_2017'!G33-'Sample Data_2017'!H33,"")</f>
        <v>0</v>
      </c>
      <c r="G32" s="67">
        <f>IFERROR('Sample Data_2017'!I33-'Sample Data_2017'!J33,"")</f>
        <v>0</v>
      </c>
    </row>
    <row r="33" spans="1:7" ht="16.2">
      <c r="A33" s="55"/>
      <c r="B33" s="57">
        <v>16212</v>
      </c>
      <c r="C33" s="57"/>
      <c r="D33" s="63" t="s">
        <v>83</v>
      </c>
      <c r="E33" s="67">
        <f>IFERROR('Sample Data_2017'!E34-'Sample Data_2017'!F34,"")</f>
        <v>0</v>
      </c>
      <c r="F33" s="67">
        <f>IFERROR('Sample Data_2017'!G34-'Sample Data_2017'!H34,"")</f>
        <v>0</v>
      </c>
      <c r="G33" s="67">
        <f>IFERROR('Sample Data_2017'!I34-'Sample Data_2017'!J34,"")</f>
        <v>0</v>
      </c>
    </row>
    <row r="34" spans="1:7" ht="16.2">
      <c r="A34" s="55"/>
      <c r="B34" s="56">
        <v>16301</v>
      </c>
      <c r="C34" s="56"/>
      <c r="D34" s="63" t="s">
        <v>84</v>
      </c>
      <c r="E34" s="67">
        <f>IFERROR('Sample Data_2017'!E35-'Sample Data_2017'!F35,"")</f>
        <v>22468</v>
      </c>
      <c r="F34" s="67">
        <f>IFERROR('Sample Data_2017'!G35-'Sample Data_2017'!H35,"")</f>
        <v>0</v>
      </c>
      <c r="G34" s="67">
        <f>IFERROR('Sample Data_2017'!I35-'Sample Data_2017'!J35,"")</f>
        <v>22468</v>
      </c>
    </row>
    <row r="35" spans="1:7" ht="16.2">
      <c r="A35" s="55"/>
      <c r="B35" s="56">
        <v>16302</v>
      </c>
      <c r="C35" s="56"/>
      <c r="D35" s="63" t="s">
        <v>85</v>
      </c>
      <c r="E35" s="67">
        <f>IFERROR('Sample Data_2017'!E36-'Sample Data_2017'!F36,"")</f>
        <v>13880</v>
      </c>
      <c r="F35" s="67">
        <f>IFERROR('Sample Data_2017'!G36-'Sample Data_2017'!H36,"")</f>
        <v>0</v>
      </c>
      <c r="G35" s="67">
        <f>IFERROR('Sample Data_2017'!I36-'Sample Data_2017'!J36,"")</f>
        <v>13880</v>
      </c>
    </row>
    <row r="36" spans="1:7" ht="16.2">
      <c r="A36" s="55"/>
      <c r="B36" s="56">
        <v>16309</v>
      </c>
      <c r="C36" s="56"/>
      <c r="D36" s="63" t="s">
        <v>86</v>
      </c>
      <c r="E36" s="67">
        <f>IFERROR('Sample Data_2017'!E37-'Sample Data_2017'!F37,"")</f>
        <v>8100</v>
      </c>
      <c r="F36" s="67">
        <f>IFERROR('Sample Data_2017'!G37-'Sample Data_2017'!H37,"")</f>
        <v>-5950</v>
      </c>
      <c r="G36" s="67">
        <f>IFERROR('Sample Data_2017'!I37-'Sample Data_2017'!J37,"")</f>
        <v>2150</v>
      </c>
    </row>
    <row r="37" spans="1:7" ht="16.2">
      <c r="A37" s="55"/>
      <c r="B37" s="56">
        <v>16401</v>
      </c>
      <c r="C37" s="56"/>
      <c r="D37" s="63" t="s">
        <v>87</v>
      </c>
      <c r="E37" s="67">
        <f>IFERROR('Sample Data_2017'!E38-'Sample Data_2017'!F38,"")</f>
        <v>0</v>
      </c>
      <c r="F37" s="67">
        <f>IFERROR('Sample Data_2017'!G38-'Sample Data_2017'!H38,"")</f>
        <v>0</v>
      </c>
      <c r="G37" s="67">
        <f>IFERROR('Sample Data_2017'!I38-'Sample Data_2017'!J38,"")</f>
        <v>0</v>
      </c>
    </row>
    <row r="38" spans="1:7" ht="16.2">
      <c r="A38" s="55"/>
      <c r="B38" s="56">
        <v>16402</v>
      </c>
      <c r="C38" s="56"/>
      <c r="D38" s="63" t="s">
        <v>88</v>
      </c>
      <c r="E38" s="67">
        <f>IFERROR('Sample Data_2017'!E39-'Sample Data_2017'!F39,"")</f>
        <v>0</v>
      </c>
      <c r="F38" s="67">
        <f>IFERROR('Sample Data_2017'!G39-'Sample Data_2017'!H39,"")</f>
        <v>0</v>
      </c>
      <c r="G38" s="67">
        <f>IFERROR('Sample Data_2017'!I39-'Sample Data_2017'!J39,"")</f>
        <v>0</v>
      </c>
    </row>
    <row r="39" spans="1:7" ht="16.2">
      <c r="A39" s="55"/>
      <c r="B39" s="56">
        <v>16403</v>
      </c>
      <c r="C39" s="56"/>
      <c r="D39" s="63" t="s">
        <v>89</v>
      </c>
      <c r="E39" s="67">
        <f>IFERROR('Sample Data_2017'!E40-'Sample Data_2017'!F40,"")</f>
        <v>0</v>
      </c>
      <c r="F39" s="67">
        <f>IFERROR('Sample Data_2017'!G40-'Sample Data_2017'!H40,"")</f>
        <v>0</v>
      </c>
      <c r="G39" s="67">
        <f>IFERROR('Sample Data_2017'!I40-'Sample Data_2017'!J40,"")</f>
        <v>0</v>
      </c>
    </row>
    <row r="40" spans="1:7" ht="16.2">
      <c r="A40" s="55"/>
      <c r="B40" s="56">
        <v>16501</v>
      </c>
      <c r="C40" s="56"/>
      <c r="D40" s="63" t="s">
        <v>90</v>
      </c>
      <c r="E40" s="67">
        <f>IFERROR('Sample Data_2017'!E41-'Sample Data_2017'!F41,"")</f>
        <v>45150</v>
      </c>
      <c r="F40" s="67">
        <f>IFERROR('Sample Data_2017'!G41-'Sample Data_2017'!H41,"")</f>
        <v>0</v>
      </c>
      <c r="G40" s="67">
        <f>IFERROR('Sample Data_2017'!I41-'Sample Data_2017'!J41,"")</f>
        <v>45150</v>
      </c>
    </row>
    <row r="41" spans="1:7" ht="16.2">
      <c r="A41" s="55"/>
      <c r="B41" s="56">
        <v>16502</v>
      </c>
      <c r="C41" s="56"/>
      <c r="D41" s="63" t="s">
        <v>91</v>
      </c>
      <c r="E41" s="67">
        <f>IFERROR('Sample Data_2017'!E42-'Sample Data_2017'!F42,"")</f>
        <v>15221</v>
      </c>
      <c r="F41" s="67">
        <f>IFERROR('Sample Data_2017'!G42-'Sample Data_2017'!H42,"")</f>
        <v>0</v>
      </c>
      <c r="G41" s="67">
        <f>IFERROR('Sample Data_2017'!I42-'Sample Data_2017'!J42,"")</f>
        <v>15221</v>
      </c>
    </row>
    <row r="42" spans="1:7" ht="16.2">
      <c r="A42" s="55"/>
      <c r="B42" s="56">
        <v>16503</v>
      </c>
      <c r="C42" s="56"/>
      <c r="D42" s="63" t="s">
        <v>92</v>
      </c>
      <c r="E42" s="67">
        <f>IFERROR('Sample Data_2017'!E43-'Sample Data_2017'!F43,"")</f>
        <v>12700</v>
      </c>
      <c r="F42" s="67">
        <f>IFERROR('Sample Data_2017'!G43-'Sample Data_2017'!H43,"")</f>
        <v>7900</v>
      </c>
      <c r="G42" s="67">
        <f>IFERROR('Sample Data_2017'!I43-'Sample Data_2017'!J43,"")</f>
        <v>20600</v>
      </c>
    </row>
    <row r="43" spans="1:7" ht="16.2">
      <c r="A43" s="55"/>
      <c r="B43" s="56">
        <v>16504</v>
      </c>
      <c r="C43" s="56"/>
      <c r="D43" s="63" t="s">
        <v>93</v>
      </c>
      <c r="E43" s="67">
        <f>IFERROR('Sample Data_2017'!E44-'Sample Data_2017'!F44,"")</f>
        <v>0</v>
      </c>
      <c r="F43" s="67">
        <f>IFERROR('Sample Data_2017'!G44-'Sample Data_2017'!H44,"")</f>
        <v>0</v>
      </c>
      <c r="G43" s="67">
        <f>IFERROR('Sample Data_2017'!I44-'Sample Data_2017'!J44,"")</f>
        <v>0</v>
      </c>
    </row>
    <row r="44" spans="1:7" ht="16.2">
      <c r="A44" s="55"/>
      <c r="B44" s="56">
        <v>16509</v>
      </c>
      <c r="C44" s="56"/>
      <c r="D44" s="63" t="s">
        <v>94</v>
      </c>
      <c r="E44" s="67">
        <f>IFERROR('Sample Data_2017'!E45-'Sample Data_2017'!F45,"")</f>
        <v>0</v>
      </c>
      <c r="F44" s="67">
        <f>IFERROR('Sample Data_2017'!G45-'Sample Data_2017'!H45,"")</f>
        <v>0</v>
      </c>
      <c r="G44" s="67">
        <f>IFERROR('Sample Data_2017'!I45-'Sample Data_2017'!J45,"")</f>
        <v>0</v>
      </c>
    </row>
    <row r="45" spans="1:7" ht="16.2">
      <c r="A45" s="55"/>
      <c r="B45" s="56">
        <v>16601</v>
      </c>
      <c r="C45" s="56"/>
      <c r="D45" s="63" t="s">
        <v>95</v>
      </c>
      <c r="E45" s="67">
        <f>IFERROR('Sample Data_2017'!E46-'Sample Data_2017'!F46,"")</f>
        <v>0</v>
      </c>
      <c r="F45" s="67">
        <f>IFERROR('Sample Data_2017'!G46-'Sample Data_2017'!H46,"")</f>
        <v>0</v>
      </c>
      <c r="G45" s="67">
        <f>IFERROR('Sample Data_2017'!I46-'Sample Data_2017'!J46,"")</f>
        <v>0</v>
      </c>
    </row>
    <row r="46" spans="1:7" ht="16.2">
      <c r="A46" s="55"/>
      <c r="B46" s="56">
        <v>17101</v>
      </c>
      <c r="C46" s="56"/>
      <c r="D46" s="63" t="s">
        <v>96</v>
      </c>
      <c r="E46" s="67">
        <f>IFERROR('Sample Data_2017'!E47-'Sample Data_2017'!F47,"")</f>
        <v>15300</v>
      </c>
      <c r="F46" s="67">
        <f>IFERROR('Sample Data_2017'!G47-'Sample Data_2017'!H47,"")</f>
        <v>21200</v>
      </c>
      <c r="G46" s="67">
        <f>IFERROR('Sample Data_2017'!I47-'Sample Data_2017'!J47,"")</f>
        <v>36500</v>
      </c>
    </row>
    <row r="47" spans="1:7" ht="16.2">
      <c r="A47" s="55"/>
      <c r="B47" s="56">
        <v>17102</v>
      </c>
      <c r="C47" s="56"/>
      <c r="D47" s="63" t="s">
        <v>97</v>
      </c>
      <c r="E47" s="67">
        <f>IFERROR('Sample Data_2017'!E48-'Sample Data_2017'!F48,"")</f>
        <v>272870</v>
      </c>
      <c r="F47" s="67">
        <f>IFERROR('Sample Data_2017'!G48-'Sample Data_2017'!H48,"")</f>
        <v>297220</v>
      </c>
      <c r="G47" s="67">
        <f>IFERROR('Sample Data_2017'!I48-'Sample Data_2017'!J48,"")</f>
        <v>570090</v>
      </c>
    </row>
    <row r="48" spans="1:7" ht="16.2">
      <c r="A48" s="55"/>
      <c r="B48" s="56">
        <v>17109</v>
      </c>
      <c r="C48" s="56"/>
      <c r="D48" s="63" t="s">
        <v>98</v>
      </c>
      <c r="E48" s="67">
        <f>IFERROR('Sample Data_2017'!E49-'Sample Data_2017'!F49,"")</f>
        <v>0</v>
      </c>
      <c r="F48" s="67">
        <f>IFERROR('Sample Data_2017'!G49-'Sample Data_2017'!H49,"")</f>
        <v>0</v>
      </c>
      <c r="G48" s="67">
        <f>IFERROR('Sample Data_2017'!I49-'Sample Data_2017'!J49,"")</f>
        <v>0</v>
      </c>
    </row>
    <row r="49" spans="1:7" ht="16.2">
      <c r="A49" s="55"/>
      <c r="B49" s="56">
        <v>19101</v>
      </c>
      <c r="C49" s="56"/>
      <c r="D49" s="63" t="s">
        <v>99</v>
      </c>
      <c r="E49" s="67">
        <f>IFERROR('Sample Data_2017'!E50-'Sample Data_2017'!F50,"")</f>
        <v>0</v>
      </c>
      <c r="F49" s="67">
        <f>IFERROR('Sample Data_2017'!G50-'Sample Data_2017'!H50,"")</f>
        <v>0</v>
      </c>
      <c r="G49" s="67">
        <f>IFERROR('Sample Data_2017'!I50-'Sample Data_2017'!J50,"")</f>
        <v>0</v>
      </c>
    </row>
    <row r="50" spans="1:7" ht="16.2">
      <c r="A50" s="55"/>
      <c r="B50" s="56">
        <v>19201</v>
      </c>
      <c r="C50" s="56"/>
      <c r="D50" s="63" t="s">
        <v>100</v>
      </c>
      <c r="E50" s="67">
        <f>IFERROR('Sample Data_2017'!E51-'Sample Data_2017'!F51,"")</f>
        <v>-17681.7</v>
      </c>
      <c r="F50" s="67">
        <f>IFERROR('Sample Data_2017'!G51-'Sample Data_2017'!H51,"")</f>
        <v>-6414.1</v>
      </c>
      <c r="G50" s="67">
        <f>IFERROR('Sample Data_2017'!I51-'Sample Data_2017'!J51,"")</f>
        <v>-24095.800000000003</v>
      </c>
    </row>
    <row r="51" spans="1:7" ht="16.2">
      <c r="A51" s="55"/>
      <c r="B51" s="56">
        <v>19202</v>
      </c>
      <c r="C51" s="56"/>
      <c r="D51" s="63" t="s">
        <v>101</v>
      </c>
      <c r="E51" s="67">
        <f>IFERROR('Sample Data_2017'!E52-'Sample Data_2017'!F52,"")</f>
        <v>-4336.5</v>
      </c>
      <c r="F51" s="67">
        <f>IFERROR('Sample Data_2017'!G52-'Sample Data_2017'!H52,"")</f>
        <v>0</v>
      </c>
      <c r="G51" s="67">
        <f>IFERROR('Sample Data_2017'!I52-'Sample Data_2017'!J52,"")</f>
        <v>-4336.5</v>
      </c>
    </row>
    <row r="52" spans="1:7" ht="16.2">
      <c r="A52" s="55"/>
      <c r="B52" s="56">
        <v>19203</v>
      </c>
      <c r="C52" s="56"/>
      <c r="D52" s="63" t="s">
        <v>102</v>
      </c>
      <c r="E52" s="67">
        <f>IFERROR('Sample Data_2017'!E53-'Sample Data_2017'!F53,"")</f>
        <v>0</v>
      </c>
      <c r="F52" s="67">
        <f>IFERROR('Sample Data_2017'!G53-'Sample Data_2017'!H53,"")</f>
        <v>0</v>
      </c>
      <c r="G52" s="67">
        <f>IFERROR('Sample Data_2017'!I53-'Sample Data_2017'!J53,"")</f>
        <v>0</v>
      </c>
    </row>
    <row r="53" spans="1:7" ht="16.2">
      <c r="A53" s="55"/>
      <c r="B53" s="56">
        <v>19204</v>
      </c>
      <c r="C53" s="56"/>
      <c r="D53" s="63" t="s">
        <v>103</v>
      </c>
      <c r="E53" s="67">
        <f>IFERROR('Sample Data_2017'!E54-'Sample Data_2017'!F54,"")</f>
        <v>-6344.8</v>
      </c>
      <c r="F53" s="67">
        <f>IFERROR('Sample Data_2017'!G54-'Sample Data_2017'!H54,"")</f>
        <v>0</v>
      </c>
      <c r="G53" s="67">
        <f>IFERROR('Sample Data_2017'!I54-'Sample Data_2017'!J54,"")</f>
        <v>-6344.8</v>
      </c>
    </row>
    <row r="54" spans="1:7" ht="16.2">
      <c r="A54" s="55"/>
      <c r="B54" s="56">
        <v>19205</v>
      </c>
      <c r="C54" s="56"/>
      <c r="D54" s="63" t="s">
        <v>104</v>
      </c>
      <c r="E54" s="67">
        <f>IFERROR('Sample Data_2017'!E55-'Sample Data_2017'!F55,"")</f>
        <v>-75222</v>
      </c>
      <c r="F54" s="67">
        <f>IFERROR('Sample Data_2017'!G55-'Sample Data_2017'!H55,"")</f>
        <v>7212</v>
      </c>
      <c r="G54" s="67">
        <f>IFERROR('Sample Data_2017'!I55-'Sample Data_2017'!J55,"")</f>
        <v>-68010</v>
      </c>
    </row>
    <row r="55" spans="1:7" ht="16.2">
      <c r="A55" s="55"/>
      <c r="B55" s="56">
        <v>19206</v>
      </c>
      <c r="C55" s="56"/>
      <c r="D55" s="63" t="s">
        <v>105</v>
      </c>
      <c r="E55" s="67">
        <f>IFERROR('Sample Data_2017'!E56-'Sample Data_2017'!F56,"")</f>
        <v>0</v>
      </c>
      <c r="F55" s="67">
        <f>IFERROR('Sample Data_2017'!G56-'Sample Data_2017'!H56,"")</f>
        <v>0</v>
      </c>
      <c r="G55" s="67">
        <f>IFERROR('Sample Data_2017'!I56-'Sample Data_2017'!J56,"")</f>
        <v>0</v>
      </c>
    </row>
    <row r="56" spans="1:7" ht="16.2">
      <c r="A56" s="55"/>
      <c r="B56" s="56">
        <v>19207</v>
      </c>
      <c r="C56" s="56"/>
      <c r="D56" s="63" t="s">
        <v>106</v>
      </c>
      <c r="E56" s="67">
        <f>IFERROR('Sample Data_2017'!E57-'Sample Data_2017'!F57,"")</f>
        <v>0</v>
      </c>
      <c r="F56" s="67">
        <f>IFERROR('Sample Data_2017'!G57-'Sample Data_2017'!H57,"")</f>
        <v>0</v>
      </c>
      <c r="G56" s="67">
        <f>IFERROR('Sample Data_2017'!I57-'Sample Data_2017'!J57,"")</f>
        <v>0</v>
      </c>
    </row>
    <row r="57" spans="1:7" ht="16.2">
      <c r="A57" s="55"/>
      <c r="B57" s="56">
        <v>19209</v>
      </c>
      <c r="C57" s="56"/>
      <c r="D57" s="63" t="s">
        <v>107</v>
      </c>
      <c r="E57" s="67">
        <f>IFERROR('Sample Data_2017'!E58-'Sample Data_2017'!F58,"")</f>
        <v>-9440</v>
      </c>
      <c r="F57" s="67">
        <f>IFERROR('Sample Data_2017'!G58-'Sample Data_2017'!H58,"")</f>
        <v>0</v>
      </c>
      <c r="G57" s="67">
        <f>IFERROR('Sample Data_2017'!I58-'Sample Data_2017'!J58,"")</f>
        <v>-9440</v>
      </c>
    </row>
    <row r="58" spans="1:7" ht="16.2">
      <c r="A58" s="55"/>
      <c r="B58" s="57">
        <v>19210</v>
      </c>
      <c r="C58" s="57"/>
      <c r="D58" s="63" t="s">
        <v>108</v>
      </c>
      <c r="E58" s="67">
        <f>IFERROR('Sample Data_2017'!E59-'Sample Data_2017'!F59,"")</f>
        <v>0</v>
      </c>
      <c r="F58" s="67">
        <f>IFERROR('Sample Data_2017'!G59-'Sample Data_2017'!H59,"")</f>
        <v>0</v>
      </c>
      <c r="G58" s="67">
        <f>IFERROR('Sample Data_2017'!I59-'Sample Data_2017'!J59,"")</f>
        <v>0</v>
      </c>
    </row>
    <row r="59" spans="1:7" ht="16.2">
      <c r="A59" s="55"/>
      <c r="B59" s="57">
        <v>19211</v>
      </c>
      <c r="C59" s="57"/>
      <c r="D59" s="63" t="s">
        <v>109</v>
      </c>
      <c r="E59" s="67">
        <f>IFERROR('Sample Data_2017'!E60-'Sample Data_2017'!F60,"")</f>
        <v>0</v>
      </c>
      <c r="F59" s="67">
        <f>IFERROR('Sample Data_2017'!G60-'Sample Data_2017'!H60,"")</f>
        <v>0</v>
      </c>
      <c r="G59" s="67">
        <f>IFERROR('Sample Data_2017'!I60-'Sample Data_2017'!J60,"")</f>
        <v>0</v>
      </c>
    </row>
    <row r="60" spans="1:7" ht="16.2">
      <c r="A60" s="55"/>
      <c r="B60" s="57">
        <v>19212</v>
      </c>
      <c r="C60" s="57"/>
      <c r="D60" s="63" t="s">
        <v>110</v>
      </c>
      <c r="E60" s="67">
        <f>IFERROR('Sample Data_2017'!E61-'Sample Data_2017'!F61,"")</f>
        <v>0</v>
      </c>
      <c r="F60" s="67">
        <f>IFERROR('Sample Data_2017'!G61-'Sample Data_2017'!H61,"")</f>
        <v>0</v>
      </c>
      <c r="G60" s="67">
        <f>IFERROR('Sample Data_2017'!I61-'Sample Data_2017'!J61,"")</f>
        <v>0</v>
      </c>
    </row>
    <row r="61" spans="1:7" ht="16.2">
      <c r="A61" s="55"/>
      <c r="B61" s="56">
        <v>19301</v>
      </c>
      <c r="C61" s="56"/>
      <c r="D61" s="63" t="s">
        <v>111</v>
      </c>
      <c r="E61" s="67">
        <f>IFERROR('Sample Data_2017'!E62-'Sample Data_2017'!F62,"")</f>
        <v>-22468</v>
      </c>
      <c r="F61" s="67">
        <f>IFERROR('Sample Data_2017'!G62-'Sample Data_2017'!H62,"")</f>
        <v>0</v>
      </c>
      <c r="G61" s="67">
        <f>IFERROR('Sample Data_2017'!I62-'Sample Data_2017'!J62,"")</f>
        <v>-22468</v>
      </c>
    </row>
    <row r="62" spans="1:7" ht="16.2">
      <c r="A62" s="55"/>
      <c r="B62" s="56">
        <v>19302</v>
      </c>
      <c r="C62" s="56"/>
      <c r="D62" s="63" t="s">
        <v>112</v>
      </c>
      <c r="E62" s="67">
        <f>IFERROR('Sample Data_2017'!E63-'Sample Data_2017'!F63,"")</f>
        <v>-13880</v>
      </c>
      <c r="F62" s="67">
        <f>IFERROR('Sample Data_2017'!G63-'Sample Data_2017'!H63,"")</f>
        <v>0</v>
      </c>
      <c r="G62" s="67">
        <f>IFERROR('Sample Data_2017'!I63-'Sample Data_2017'!J63,"")</f>
        <v>-13880</v>
      </c>
    </row>
    <row r="63" spans="1:7" ht="16.2">
      <c r="A63" s="55"/>
      <c r="B63" s="56">
        <v>19309</v>
      </c>
      <c r="C63" s="56"/>
      <c r="D63" s="63" t="s">
        <v>113</v>
      </c>
      <c r="E63" s="67">
        <f>IFERROR('Sample Data_2017'!E64-'Sample Data_2017'!F64,"")</f>
        <v>-8100</v>
      </c>
      <c r="F63" s="67">
        <f>IFERROR('Sample Data_2017'!G64-'Sample Data_2017'!H64,"")</f>
        <v>5950</v>
      </c>
      <c r="G63" s="67">
        <f>IFERROR('Sample Data_2017'!I64-'Sample Data_2017'!J64,"")</f>
        <v>-2150</v>
      </c>
    </row>
    <row r="64" spans="1:7" ht="16.2">
      <c r="A64" s="55"/>
      <c r="B64" s="56">
        <v>19401</v>
      </c>
      <c r="C64" s="56"/>
      <c r="D64" s="63" t="s">
        <v>114</v>
      </c>
      <c r="E64" s="67">
        <f>IFERROR('Sample Data_2017'!E65-'Sample Data_2017'!F65,"")</f>
        <v>0</v>
      </c>
      <c r="F64" s="67">
        <f>IFERROR('Sample Data_2017'!G65-'Sample Data_2017'!H65,"")</f>
        <v>0</v>
      </c>
      <c r="G64" s="67">
        <f>IFERROR('Sample Data_2017'!I65-'Sample Data_2017'!J65,"")</f>
        <v>0</v>
      </c>
    </row>
    <row r="65" spans="1:7" ht="16.2">
      <c r="A65" s="55"/>
      <c r="B65" s="56">
        <v>19402</v>
      </c>
      <c r="C65" s="56"/>
      <c r="D65" s="63" t="s">
        <v>115</v>
      </c>
      <c r="E65" s="67">
        <f>IFERROR('Sample Data_2017'!E66-'Sample Data_2017'!F66,"")</f>
        <v>0</v>
      </c>
      <c r="F65" s="67">
        <f>IFERROR('Sample Data_2017'!G66-'Sample Data_2017'!H66,"")</f>
        <v>0</v>
      </c>
      <c r="G65" s="67">
        <f>IFERROR('Sample Data_2017'!I66-'Sample Data_2017'!J66,"")</f>
        <v>0</v>
      </c>
    </row>
    <row r="66" spans="1:7" ht="16.2">
      <c r="A66" s="55"/>
      <c r="B66" s="56">
        <v>19403</v>
      </c>
      <c r="C66" s="56"/>
      <c r="D66" s="63" t="s">
        <v>116</v>
      </c>
      <c r="E66" s="67">
        <f>IFERROR('Sample Data_2017'!E67-'Sample Data_2017'!F67,"")</f>
        <v>0</v>
      </c>
      <c r="F66" s="67">
        <f>IFERROR('Sample Data_2017'!G67-'Sample Data_2017'!H67,"")</f>
        <v>0</v>
      </c>
      <c r="G66" s="67">
        <f>IFERROR('Sample Data_2017'!I67-'Sample Data_2017'!J67,"")</f>
        <v>0</v>
      </c>
    </row>
    <row r="67" spans="1:7" ht="16.2">
      <c r="A67" s="55"/>
      <c r="B67" s="56">
        <v>19501</v>
      </c>
      <c r="C67" s="56"/>
      <c r="D67" s="63" t="s">
        <v>117</v>
      </c>
      <c r="E67" s="67">
        <f>IFERROR('Sample Data_2017'!E68-'Sample Data_2017'!F68,"")</f>
        <v>-45150</v>
      </c>
      <c r="F67" s="67">
        <f>IFERROR('Sample Data_2017'!G68-'Sample Data_2017'!H68,"")</f>
        <v>0</v>
      </c>
      <c r="G67" s="67">
        <f>IFERROR('Sample Data_2017'!I68-'Sample Data_2017'!J68,"")</f>
        <v>-45150</v>
      </c>
    </row>
    <row r="68" spans="1:7" ht="16.2">
      <c r="A68" s="55"/>
      <c r="B68" s="56">
        <v>19502</v>
      </c>
      <c r="C68" s="56"/>
      <c r="D68" s="63" t="s">
        <v>118</v>
      </c>
      <c r="E68" s="67">
        <f>IFERROR('Sample Data_2017'!E69-'Sample Data_2017'!F69,"")</f>
        <v>-19178.599999999999</v>
      </c>
      <c r="F68" s="67">
        <f>IFERROR('Sample Data_2017'!G69-'Sample Data_2017'!H69,"")</f>
        <v>-3957.6</v>
      </c>
      <c r="G68" s="67">
        <f>IFERROR('Sample Data_2017'!I69-'Sample Data_2017'!J69,"")</f>
        <v>-23136.199999999997</v>
      </c>
    </row>
    <row r="69" spans="1:7" ht="16.2">
      <c r="A69" s="55"/>
      <c r="B69" s="56">
        <v>19503</v>
      </c>
      <c r="C69" s="56"/>
      <c r="D69" s="63" t="s">
        <v>119</v>
      </c>
      <c r="E69" s="67">
        <f>IFERROR('Sample Data_2017'!E70-'Sample Data_2017'!F70,"")</f>
        <v>-12700</v>
      </c>
      <c r="F69" s="67">
        <f>IFERROR('Sample Data_2017'!G70-'Sample Data_2017'!H70,"")</f>
        <v>3050</v>
      </c>
      <c r="G69" s="67">
        <f>IFERROR('Sample Data_2017'!I70-'Sample Data_2017'!J70,"")</f>
        <v>-9650</v>
      </c>
    </row>
    <row r="70" spans="1:7" ht="16.2">
      <c r="A70" s="55"/>
      <c r="B70" s="56">
        <v>19504</v>
      </c>
      <c r="C70" s="56"/>
      <c r="D70" s="63" t="s">
        <v>120</v>
      </c>
      <c r="E70" s="67">
        <f>IFERROR('Sample Data_2017'!E71-'Sample Data_2017'!F71,"")</f>
        <v>0</v>
      </c>
      <c r="F70" s="67">
        <f>IFERROR('Sample Data_2017'!G71-'Sample Data_2017'!H71,"")</f>
        <v>0</v>
      </c>
      <c r="G70" s="67">
        <f>IFERROR('Sample Data_2017'!I71-'Sample Data_2017'!J71,"")</f>
        <v>0</v>
      </c>
    </row>
    <row r="71" spans="1:7" ht="16.2">
      <c r="A71" s="55"/>
      <c r="B71" s="56">
        <v>19509</v>
      </c>
      <c r="C71" s="56"/>
      <c r="D71" s="63" t="s">
        <v>121</v>
      </c>
      <c r="E71" s="67">
        <f>IFERROR('Sample Data_2017'!E72-'Sample Data_2017'!F72,"")</f>
        <v>0</v>
      </c>
      <c r="F71" s="67">
        <f>IFERROR('Sample Data_2017'!G72-'Sample Data_2017'!H72,"")</f>
        <v>0</v>
      </c>
      <c r="G71" s="67">
        <f>IFERROR('Sample Data_2017'!I72-'Sample Data_2017'!J72,"")</f>
        <v>0</v>
      </c>
    </row>
    <row r="72" spans="1:7" ht="16.2">
      <c r="A72" s="55"/>
      <c r="B72" s="56">
        <v>19601</v>
      </c>
      <c r="C72" s="56"/>
      <c r="D72" s="63" t="s">
        <v>122</v>
      </c>
      <c r="E72" s="67">
        <f>IFERROR('Sample Data_2017'!E73-'Sample Data_2017'!F73,"")</f>
        <v>0</v>
      </c>
      <c r="F72" s="67">
        <f>IFERROR('Sample Data_2017'!G73-'Sample Data_2017'!H73,"")</f>
        <v>0</v>
      </c>
      <c r="G72" s="67">
        <f>IFERROR('Sample Data_2017'!I73-'Sample Data_2017'!J73,"")</f>
        <v>0</v>
      </c>
    </row>
    <row r="73" spans="1:7" ht="16.2">
      <c r="A73" s="55"/>
      <c r="B73" s="56">
        <v>19701</v>
      </c>
      <c r="C73" s="56"/>
      <c r="D73" s="63" t="s">
        <v>123</v>
      </c>
      <c r="E73" s="67">
        <f>IFERROR('Sample Data_2017'!E74-'Sample Data_2017'!F74,"")</f>
        <v>-15300</v>
      </c>
      <c r="F73" s="67">
        <f>IFERROR('Sample Data_2017'!G74-'Sample Data_2017'!H74,"")</f>
        <v>-7065.96</v>
      </c>
      <c r="G73" s="67">
        <f>IFERROR('Sample Data_2017'!I74-'Sample Data_2017'!J74,"")</f>
        <v>-22365.96</v>
      </c>
    </row>
    <row r="74" spans="1:7" ht="16.2">
      <c r="A74" s="55"/>
      <c r="B74" s="56">
        <v>19702</v>
      </c>
      <c r="C74" s="56"/>
      <c r="D74" s="63" t="s">
        <v>124</v>
      </c>
      <c r="E74" s="67">
        <f>IFERROR('Sample Data_2017'!E75-'Sample Data_2017'!F75,"")</f>
        <v>-272870</v>
      </c>
      <c r="F74" s="67">
        <f>IFERROR('Sample Data_2017'!G75-'Sample Data_2017'!H75,"")</f>
        <v>-99063.42</v>
      </c>
      <c r="G74" s="67">
        <f>IFERROR('Sample Data_2017'!I75-'Sample Data_2017'!J75,"")</f>
        <v>-371933.42</v>
      </c>
    </row>
    <row r="75" spans="1:7" ht="16.2">
      <c r="A75" s="55"/>
      <c r="B75" s="56">
        <v>19709</v>
      </c>
      <c r="C75" s="56"/>
      <c r="D75" s="63" t="s">
        <v>125</v>
      </c>
      <c r="E75" s="67">
        <f>IFERROR('Sample Data_2017'!E76-'Sample Data_2017'!F76,"")</f>
        <v>0</v>
      </c>
      <c r="F75" s="67">
        <f>IFERROR('Sample Data_2017'!G76-'Sample Data_2017'!H76,"")</f>
        <v>0</v>
      </c>
      <c r="G75" s="67">
        <f>IFERROR('Sample Data_2017'!I76-'Sample Data_2017'!J76,"")</f>
        <v>0</v>
      </c>
    </row>
    <row r="76" spans="1:7" ht="16.2">
      <c r="A76" s="55"/>
      <c r="B76" s="56">
        <v>201</v>
      </c>
      <c r="C76" s="56"/>
      <c r="D76" s="63" t="s">
        <v>260</v>
      </c>
      <c r="E76" s="67">
        <f>IFERROR('Sample Data_2017'!E77-'Sample Data_2017'!F77,"")</f>
        <v>0</v>
      </c>
      <c r="F76" s="67">
        <f>IFERROR('Sample Data_2017'!G77-'Sample Data_2017'!H77,"")</f>
        <v>-4291</v>
      </c>
      <c r="G76" s="67">
        <f>IFERROR('Sample Data_2017'!I77-'Sample Data_2017'!J77,"")</f>
        <v>-4291</v>
      </c>
    </row>
    <row r="77" spans="1:7" ht="16.2">
      <c r="A77" s="55"/>
      <c r="B77" s="56">
        <v>211</v>
      </c>
      <c r="C77" s="56"/>
      <c r="D77" s="63" t="s">
        <v>261</v>
      </c>
      <c r="E77" s="67">
        <f>IFERROR('Sample Data_2017'!E78-'Sample Data_2017'!F78,"")</f>
        <v>-3792</v>
      </c>
      <c r="F77" s="67">
        <f>IFERROR('Sample Data_2017'!G78-'Sample Data_2017'!H78,"")</f>
        <v>-1275</v>
      </c>
      <c r="G77" s="67">
        <f>IFERROR('Sample Data_2017'!I78-'Sample Data_2017'!J78,"")</f>
        <v>-5067</v>
      </c>
    </row>
    <row r="78" spans="1:7" ht="16.2">
      <c r="A78" s="55"/>
      <c r="B78" s="56">
        <v>212</v>
      </c>
      <c r="C78" s="56"/>
      <c r="D78" s="63" t="s">
        <v>262</v>
      </c>
      <c r="E78" s="67">
        <f>IFERROR('Sample Data_2017'!E79-'Sample Data_2017'!F79,"")</f>
        <v>0</v>
      </c>
      <c r="F78" s="67">
        <f>IFERROR('Sample Data_2017'!G79-'Sample Data_2017'!H79,"")</f>
        <v>0</v>
      </c>
      <c r="G78" s="67">
        <f>IFERROR('Sample Data_2017'!I79-'Sample Data_2017'!J79,"")</f>
        <v>0</v>
      </c>
    </row>
    <row r="79" spans="1:7" ht="16.2">
      <c r="A79" s="55"/>
      <c r="B79" s="56">
        <v>213</v>
      </c>
      <c r="C79" s="56"/>
      <c r="D79" s="63" t="s">
        <v>263</v>
      </c>
      <c r="E79" s="67">
        <f>IFERROR('Sample Data_2017'!E80-'Sample Data_2017'!F80,"")</f>
        <v>0</v>
      </c>
      <c r="F79" s="67">
        <f>IFERROR('Sample Data_2017'!G80-'Sample Data_2017'!H80,"")</f>
        <v>0</v>
      </c>
      <c r="G79" s="67">
        <f>IFERROR('Sample Data_2017'!I80-'Sample Data_2017'!J80,"")</f>
        <v>0</v>
      </c>
    </row>
    <row r="80" spans="1:7" ht="16.2">
      <c r="A80" s="55"/>
      <c r="B80" s="56">
        <v>214</v>
      </c>
      <c r="C80" s="56"/>
      <c r="D80" s="63" t="s">
        <v>264</v>
      </c>
      <c r="E80" s="67">
        <f>IFERROR('Sample Data_2017'!E81-'Sample Data_2017'!F81,"")</f>
        <v>0</v>
      </c>
      <c r="F80" s="67">
        <f>IFERROR('Sample Data_2017'!G81-'Sample Data_2017'!H81,"")</f>
        <v>0</v>
      </c>
      <c r="G80" s="67">
        <f>IFERROR('Sample Data_2017'!I81-'Sample Data_2017'!J81,"")</f>
        <v>0</v>
      </c>
    </row>
    <row r="81" spans="1:7" ht="16.2">
      <c r="A81" s="55"/>
      <c r="B81" s="56">
        <v>215</v>
      </c>
      <c r="C81" s="56"/>
      <c r="D81" s="63" t="s">
        <v>265</v>
      </c>
      <c r="E81" s="67">
        <f>IFERROR('Sample Data_2017'!E82-'Sample Data_2017'!F82,"")</f>
        <v>0</v>
      </c>
      <c r="F81" s="67">
        <f>IFERROR('Sample Data_2017'!G82-'Sample Data_2017'!H82,"")</f>
        <v>0</v>
      </c>
      <c r="G81" s="67">
        <f>IFERROR('Sample Data_2017'!I82-'Sample Data_2017'!J82,"")</f>
        <v>0</v>
      </c>
    </row>
    <row r="82" spans="1:7" ht="16.2">
      <c r="A82" s="55"/>
      <c r="B82" s="56">
        <v>216</v>
      </c>
      <c r="C82" s="56"/>
      <c r="D82" s="63" t="s">
        <v>266</v>
      </c>
      <c r="E82" s="67">
        <f>IFERROR('Sample Data_2017'!E83-'Sample Data_2017'!F83,"")</f>
        <v>0</v>
      </c>
      <c r="F82" s="67">
        <f>IFERROR('Sample Data_2017'!G83-'Sample Data_2017'!H83,"")</f>
        <v>0</v>
      </c>
      <c r="G82" s="67">
        <f>IFERROR('Sample Data_2017'!I83-'Sample Data_2017'!J83,"")</f>
        <v>0</v>
      </c>
    </row>
    <row r="83" spans="1:7" ht="16.2">
      <c r="A83" s="55"/>
      <c r="B83" s="56">
        <v>217</v>
      </c>
      <c r="C83" s="56"/>
      <c r="D83" s="63" t="s">
        <v>267</v>
      </c>
      <c r="E83" s="67">
        <f>IFERROR('Sample Data_2017'!E84-'Sample Data_2017'!F84,"")</f>
        <v>-3140</v>
      </c>
      <c r="F83" s="67">
        <f>IFERROR('Sample Data_2017'!G84-'Sample Data_2017'!H84,"")</f>
        <v>-2408</v>
      </c>
      <c r="G83" s="67">
        <f>IFERROR('Sample Data_2017'!I84-'Sample Data_2017'!J84,"")</f>
        <v>-5548</v>
      </c>
    </row>
    <row r="84" spans="1:7" ht="16.2">
      <c r="A84" s="55"/>
      <c r="B84" s="56">
        <v>218</v>
      </c>
      <c r="C84" s="56"/>
      <c r="D84" s="63" t="s">
        <v>268</v>
      </c>
      <c r="E84" s="67">
        <f>IFERROR('Sample Data_2017'!E85-'Sample Data_2017'!F85,"")</f>
        <v>0</v>
      </c>
      <c r="F84" s="67">
        <f>IFERROR('Sample Data_2017'!G85-'Sample Data_2017'!H85,"")</f>
        <v>0</v>
      </c>
      <c r="G84" s="67">
        <f>IFERROR('Sample Data_2017'!I85-'Sample Data_2017'!J85,"")</f>
        <v>0</v>
      </c>
    </row>
    <row r="85" spans="1:7" ht="16.2">
      <c r="A85" s="55"/>
      <c r="B85" s="56">
        <v>21901</v>
      </c>
      <c r="C85" s="56"/>
      <c r="D85" s="63" t="s">
        <v>126</v>
      </c>
      <c r="E85" s="67">
        <f>IFERROR('Sample Data_2017'!E86-'Sample Data_2017'!F86,"")</f>
        <v>0</v>
      </c>
      <c r="F85" s="67">
        <f>IFERROR('Sample Data_2017'!G86-'Sample Data_2017'!H86,"")</f>
        <v>0</v>
      </c>
      <c r="G85" s="67">
        <f>IFERROR('Sample Data_2017'!I86-'Sample Data_2017'!J86,"")</f>
        <v>0</v>
      </c>
    </row>
    <row r="86" spans="1:7" ht="16.2">
      <c r="A86" s="55"/>
      <c r="B86" s="56">
        <v>21902</v>
      </c>
      <c r="C86" s="56"/>
      <c r="D86" s="63" t="s">
        <v>127</v>
      </c>
      <c r="E86" s="67">
        <f>IFERROR('Sample Data_2017'!E87-'Sample Data_2017'!F87,"")</f>
        <v>0</v>
      </c>
      <c r="F86" s="67">
        <f>IFERROR('Sample Data_2017'!G87-'Sample Data_2017'!H87,"")</f>
        <v>0</v>
      </c>
      <c r="G86" s="67">
        <f>IFERROR('Sample Data_2017'!I87-'Sample Data_2017'!J87,"")</f>
        <v>0</v>
      </c>
    </row>
    <row r="87" spans="1:7" ht="16.2">
      <c r="A87" s="55"/>
      <c r="B87" s="56">
        <v>21903</v>
      </c>
      <c r="C87" s="56"/>
      <c r="D87" s="63" t="s">
        <v>128</v>
      </c>
      <c r="E87" s="67">
        <f>IFERROR('Sample Data_2017'!E88-'Sample Data_2017'!F88,"")</f>
        <v>-89000</v>
      </c>
      <c r="F87" s="67">
        <f>IFERROR('Sample Data_2017'!G88-'Sample Data_2017'!H88,"")</f>
        <v>-12100</v>
      </c>
      <c r="G87" s="67">
        <f>IFERROR('Sample Data_2017'!I88-'Sample Data_2017'!J88,"")</f>
        <v>-101100</v>
      </c>
    </row>
    <row r="88" spans="1:7" ht="16.2">
      <c r="A88" s="55"/>
      <c r="B88" s="56">
        <v>221</v>
      </c>
      <c r="C88" s="56"/>
      <c r="D88" s="63" t="s">
        <v>269</v>
      </c>
      <c r="E88" s="67">
        <f>IFERROR('Sample Data_2017'!E89-'Sample Data_2017'!F89,"")</f>
        <v>0</v>
      </c>
      <c r="F88" s="67">
        <f>IFERROR('Sample Data_2017'!G89-'Sample Data_2017'!H89,"")</f>
        <v>0</v>
      </c>
      <c r="G88" s="67">
        <f>IFERROR('Sample Data_2017'!I89-'Sample Data_2017'!J89,"")</f>
        <v>0</v>
      </c>
    </row>
    <row r="89" spans="1:7" ht="16.2">
      <c r="A89" s="55"/>
      <c r="B89" s="56">
        <v>222</v>
      </c>
      <c r="C89" s="56"/>
      <c r="D89" s="63" t="s">
        <v>270</v>
      </c>
      <c r="E89" s="67">
        <f>IFERROR('Sample Data_2017'!E90-'Sample Data_2017'!F90,"")</f>
        <v>0</v>
      </c>
      <c r="F89" s="67">
        <f>IFERROR('Sample Data_2017'!G90-'Sample Data_2017'!H90,"")</f>
        <v>0</v>
      </c>
      <c r="G89" s="67">
        <f>IFERROR('Sample Data_2017'!I90-'Sample Data_2017'!J90,"")</f>
        <v>0</v>
      </c>
    </row>
    <row r="90" spans="1:7" ht="16.2">
      <c r="A90" s="55"/>
      <c r="B90" s="56">
        <v>231</v>
      </c>
      <c r="C90" s="56"/>
      <c r="D90" s="63" t="s">
        <v>257</v>
      </c>
      <c r="E90" s="67">
        <f>IFERROR('Sample Data_2017'!E91-'Sample Data_2017'!F91,"")</f>
        <v>0</v>
      </c>
      <c r="F90" s="67">
        <f>IFERROR('Sample Data_2017'!G91-'Sample Data_2017'!H91,"")</f>
        <v>0</v>
      </c>
      <c r="G90" s="67">
        <f>IFERROR('Sample Data_2017'!I91-'Sample Data_2017'!J91,"")</f>
        <v>0</v>
      </c>
    </row>
    <row r="91" spans="1:7" ht="16.2">
      <c r="A91" s="55"/>
      <c r="B91" s="56">
        <v>232</v>
      </c>
      <c r="C91" s="56"/>
      <c r="D91" s="63" t="s">
        <v>258</v>
      </c>
      <c r="E91" s="67">
        <f>IFERROR('Sample Data_2017'!E92-'Sample Data_2017'!F92,"")</f>
        <v>0</v>
      </c>
      <c r="F91" s="67">
        <f>IFERROR('Sample Data_2017'!G92-'Sample Data_2017'!H92,"")</f>
        <v>0</v>
      </c>
      <c r="G91" s="67">
        <f>IFERROR('Sample Data_2017'!I92-'Sample Data_2017'!J92,"")</f>
        <v>0</v>
      </c>
    </row>
    <row r="92" spans="1:7" ht="16.2">
      <c r="A92" s="55"/>
      <c r="B92" s="56">
        <v>233</v>
      </c>
      <c r="C92" s="56"/>
      <c r="D92" s="63" t="s">
        <v>259</v>
      </c>
      <c r="E92" s="67">
        <f>IFERROR('Sample Data_2017'!E93-'Sample Data_2017'!F93,"")</f>
        <v>0</v>
      </c>
      <c r="F92" s="67">
        <f>IFERROR('Sample Data_2017'!G93-'Sample Data_2017'!H93,"")</f>
        <v>0</v>
      </c>
      <c r="G92" s="67">
        <f>IFERROR('Sample Data_2017'!I93-'Sample Data_2017'!J93,"")</f>
        <v>0</v>
      </c>
    </row>
    <row r="93" spans="1:7" ht="16.2">
      <c r="A93" s="55"/>
      <c r="B93" s="56">
        <v>30101</v>
      </c>
      <c r="C93" s="56"/>
      <c r="D93" s="63" t="s">
        <v>129</v>
      </c>
      <c r="E93" s="67">
        <f>IFERROR('Sample Data_2017'!E94-'Sample Data_2017'!F94,"")</f>
        <v>-1837933.28</v>
      </c>
      <c r="F93" s="67">
        <f>IFERROR('Sample Data_2017'!G94-'Sample Data_2017'!H94,"")</f>
        <v>365962</v>
      </c>
      <c r="G93" s="67">
        <f>IFERROR('Sample Data_2017'!I94-'Sample Data_2017'!J94,"")</f>
        <v>-1471971.28</v>
      </c>
    </row>
    <row r="94" spans="1:7" ht="16.2">
      <c r="A94" s="55"/>
      <c r="B94" s="56">
        <v>30102</v>
      </c>
      <c r="C94" s="56"/>
      <c r="D94" s="63" t="s">
        <v>130</v>
      </c>
      <c r="E94" s="67">
        <f>IFERROR('Sample Data_2017'!E95-'Sample Data_2017'!F95,"")</f>
        <v>0</v>
      </c>
      <c r="F94" s="67">
        <f>IFERROR('Sample Data_2017'!G95-'Sample Data_2017'!H95,"")</f>
        <v>0</v>
      </c>
      <c r="G94" s="67">
        <f>IFERROR('Sample Data_2017'!I95-'Sample Data_2017'!J95,"")</f>
        <v>0</v>
      </c>
    </row>
    <row r="95" spans="1:7" ht="16.2">
      <c r="A95" s="55"/>
      <c r="B95" s="56">
        <v>30103</v>
      </c>
      <c r="C95" s="56"/>
      <c r="D95" s="63" t="s">
        <v>415</v>
      </c>
      <c r="E95" s="67">
        <f>IFERROR('Sample Data_2017'!E96-'Sample Data_2017'!F96,"")</f>
        <v>0</v>
      </c>
      <c r="F95" s="67">
        <f>IFERROR('Sample Data_2017'!G96-'Sample Data_2017'!H96,"")</f>
        <v>-365962</v>
      </c>
      <c r="G95" s="67">
        <f>IFERROR('Sample Data_2017'!I96-'Sample Data_2017'!J96,"")</f>
        <v>-365962</v>
      </c>
    </row>
    <row r="96" spans="1:7" ht="16.2">
      <c r="A96" s="55"/>
      <c r="B96" s="56">
        <v>30201</v>
      </c>
      <c r="C96" s="56"/>
      <c r="D96" s="63" t="s">
        <v>131</v>
      </c>
      <c r="E96" s="67">
        <f>IFERROR('Sample Data_2017'!E97-'Sample Data_2017'!F97,"")</f>
        <v>0</v>
      </c>
      <c r="F96" s="67">
        <f>IFERROR('Sample Data_2017'!G97-'Sample Data_2017'!H97,"")</f>
        <v>0</v>
      </c>
      <c r="G96" s="67">
        <f>IFERROR('Sample Data_2017'!I97-'Sample Data_2017'!J97,"")</f>
        <v>0</v>
      </c>
    </row>
    <row r="97" spans="1:7" ht="16.2">
      <c r="A97" s="55"/>
      <c r="B97" s="56">
        <v>30301</v>
      </c>
      <c r="C97" s="56"/>
      <c r="D97" s="63" t="s">
        <v>271</v>
      </c>
      <c r="E97" s="67">
        <f>IFERROR('Sample Data_2017'!E98-'Sample Data_2017'!F98,"")</f>
        <v>0</v>
      </c>
      <c r="F97" s="67">
        <f>IFERROR('Sample Data_2017'!G98-'Sample Data_2017'!H98,"")</f>
        <v>0</v>
      </c>
      <c r="G97" s="67">
        <f>IFERROR('Sample Data_2017'!I98-'Sample Data_2017'!J98,"")</f>
        <v>0</v>
      </c>
    </row>
    <row r="98" spans="1:7" ht="16.2">
      <c r="A98" s="55"/>
      <c r="B98" s="56">
        <v>30302</v>
      </c>
      <c r="C98" s="56"/>
      <c r="D98" s="63" t="s">
        <v>132</v>
      </c>
      <c r="E98" s="67">
        <f>IFERROR('Sample Data_2017'!E99-'Sample Data_2017'!F99,"")</f>
        <v>0</v>
      </c>
      <c r="F98" s="67">
        <f>IFERROR('Sample Data_2017'!G99-'Sample Data_2017'!H99,"")</f>
        <v>0</v>
      </c>
      <c r="G98" s="67">
        <f>IFERROR('Sample Data_2017'!I99-'Sample Data_2017'!J99,"")</f>
        <v>0</v>
      </c>
    </row>
    <row r="99" spans="1:7" ht="16.2">
      <c r="A99" s="55"/>
      <c r="B99" s="56">
        <v>311</v>
      </c>
      <c r="C99" s="56"/>
      <c r="D99" s="63" t="s">
        <v>272</v>
      </c>
      <c r="E99" s="67">
        <f>IFERROR('Sample Data_2017'!E100-'Sample Data_2017'!F100,"")</f>
        <v>-513734.99</v>
      </c>
      <c r="F99" s="67">
        <f>IFERROR('Sample Data_2017'!G100-'Sample Data_2017'!H100,"")</f>
        <v>-120591.2</v>
      </c>
      <c r="G99" s="67">
        <f>IFERROR('Sample Data_2017'!I100-'Sample Data_2017'!J100,"")</f>
        <v>-634326.18999999994</v>
      </c>
    </row>
    <row r="100" spans="1:7" ht="16.2">
      <c r="A100" s="55"/>
      <c r="B100" s="56">
        <v>312</v>
      </c>
      <c r="C100" s="56"/>
      <c r="D100" s="63" t="s">
        <v>273</v>
      </c>
      <c r="E100" s="67">
        <f>IFERROR('Sample Data_2017'!E101-'Sample Data_2017'!F101,"")</f>
        <v>0</v>
      </c>
      <c r="F100" s="67">
        <f>IFERROR('Sample Data_2017'!G101-'Sample Data_2017'!H101,"")</f>
        <v>0</v>
      </c>
      <c r="G100" s="67">
        <f>IFERROR('Sample Data_2017'!I101-'Sample Data_2017'!J101,"")</f>
        <v>0</v>
      </c>
    </row>
    <row r="101" spans="1:7" ht="16.2">
      <c r="A101" s="55"/>
      <c r="B101" s="56">
        <v>313</v>
      </c>
      <c r="C101" s="56"/>
      <c r="D101" s="63" t="s">
        <v>274</v>
      </c>
      <c r="E101" s="67">
        <f>IFERROR('Sample Data_2017'!E102-'Sample Data_2017'!F102,"")</f>
        <v>0</v>
      </c>
      <c r="F101" s="67">
        <f>IFERROR('Sample Data_2017'!G102-'Sample Data_2017'!H102,"")</f>
        <v>0</v>
      </c>
      <c r="G101" s="67">
        <f>IFERROR('Sample Data_2017'!I102-'Sample Data_2017'!J102,"")</f>
        <v>0</v>
      </c>
    </row>
    <row r="102" spans="1:7" ht="16.2">
      <c r="A102" s="55"/>
      <c r="B102" s="56">
        <v>321</v>
      </c>
      <c r="C102" s="56"/>
      <c r="D102" s="63" t="s">
        <v>313</v>
      </c>
      <c r="E102" s="67" t="str">
        <f>IFERROR('Sample Data_2017'!E103-'Sample Data_2017'!F103,"")</f>
        <v/>
      </c>
      <c r="F102" s="67" t="str">
        <f>IFERROR('Sample Data_2017'!G103-'Sample Data_2017'!H103,"")</f>
        <v/>
      </c>
      <c r="G102" s="67" t="str">
        <f>IFERROR('Sample Data_2017'!I103-'Sample Data_2017'!J103,"")</f>
        <v/>
      </c>
    </row>
    <row r="103" spans="1:7" ht="16.2">
      <c r="A103" s="55"/>
      <c r="B103" s="56">
        <v>322</v>
      </c>
      <c r="C103" s="56"/>
      <c r="D103" s="63" t="s">
        <v>314</v>
      </c>
      <c r="E103" s="67">
        <f>IFERROR('Sample Data_2017'!E104-'Sample Data_2017'!F104,"")</f>
        <v>0</v>
      </c>
      <c r="F103" s="67">
        <f>IFERROR('Sample Data_2017'!G104-'Sample Data_2017'!H104,"")</f>
        <v>0</v>
      </c>
      <c r="G103" s="67">
        <f>IFERROR('Sample Data_2017'!I104-'Sample Data_2017'!J104,"")</f>
        <v>0</v>
      </c>
    </row>
    <row r="104" spans="1:7" ht="16.2">
      <c r="A104" s="55"/>
      <c r="B104" s="56">
        <v>323</v>
      </c>
      <c r="C104" s="56"/>
      <c r="D104" s="64" t="s">
        <v>349</v>
      </c>
      <c r="E104" s="67">
        <f>IFERROR('Sample Data_2017'!E105-'Sample Data_2017'!F105,"")</f>
        <v>0</v>
      </c>
      <c r="F104" s="67" t="str">
        <f>IFERROR('Sample Data_2017'!G105-'Sample Data_2017'!H105,"")</f>
        <v/>
      </c>
      <c r="G104" s="67" t="str">
        <f>IFERROR('Sample Data_2017'!I105-'Sample Data_2017'!J105,"")</f>
        <v/>
      </c>
    </row>
    <row r="105" spans="1:7" ht="16.2">
      <c r="A105" s="55"/>
      <c r="B105" s="56">
        <v>401</v>
      </c>
      <c r="C105" s="56"/>
      <c r="D105" s="63" t="s">
        <v>315</v>
      </c>
      <c r="E105" s="67">
        <f>IFERROR('Sample Data_2017'!E106-'Sample Data_2017'!F106,"")</f>
        <v>0</v>
      </c>
      <c r="F105" s="67">
        <f>IFERROR('Sample Data_2017'!G106-'Sample Data_2017'!H106,"")</f>
        <v>-1058000</v>
      </c>
      <c r="G105" s="67">
        <f>IFERROR('Sample Data_2017'!I106-'Sample Data_2017'!J106,"")</f>
        <v>-1058000</v>
      </c>
    </row>
    <row r="106" spans="1:7" ht="16.2">
      <c r="A106" s="56"/>
      <c r="B106" s="56">
        <v>40201</v>
      </c>
      <c r="C106" s="56"/>
      <c r="D106" s="63" t="s">
        <v>350</v>
      </c>
      <c r="E106" s="67">
        <f>IFERROR('Sample Data_2017'!E107-'Sample Data_2017'!F107,"")</f>
        <v>0</v>
      </c>
      <c r="F106" s="67">
        <f>IFERROR('Sample Data_2017'!G107-'Sample Data_2017'!H107,"")</f>
        <v>0</v>
      </c>
      <c r="G106" s="67">
        <f>IFERROR('Sample Data_2017'!I107-'Sample Data_2017'!J107,"")</f>
        <v>0</v>
      </c>
    </row>
    <row r="107" spans="1:7" ht="16.2">
      <c r="A107" s="56"/>
      <c r="B107" s="56">
        <v>40202</v>
      </c>
      <c r="C107" s="56"/>
      <c r="D107" s="63" t="s">
        <v>351</v>
      </c>
      <c r="E107" s="67">
        <f>IFERROR('Sample Data_2017'!E108-'Sample Data_2017'!F108,"")</f>
        <v>0</v>
      </c>
      <c r="F107" s="67">
        <f>IFERROR('Sample Data_2017'!G108-'Sample Data_2017'!H108,"")</f>
        <v>0</v>
      </c>
      <c r="G107" s="67">
        <f>IFERROR('Sample Data_2017'!I108-'Sample Data_2017'!J108,"")</f>
        <v>0</v>
      </c>
    </row>
    <row r="108" spans="1:7" ht="16.2">
      <c r="A108" s="56"/>
      <c r="B108" s="56">
        <v>403</v>
      </c>
      <c r="C108" s="56"/>
      <c r="D108" s="63" t="s">
        <v>316</v>
      </c>
      <c r="E108" s="67">
        <f>IFERROR('Sample Data_2017'!E109-'Sample Data_2017'!F109,"")</f>
        <v>0</v>
      </c>
      <c r="F108" s="67">
        <f>IFERROR('Sample Data_2017'!G109-'Sample Data_2017'!H109,"")</f>
        <v>0</v>
      </c>
      <c r="G108" s="67">
        <f>IFERROR('Sample Data_2017'!I109-'Sample Data_2017'!J109,"")</f>
        <v>0</v>
      </c>
    </row>
    <row r="109" spans="1:7" ht="16.2">
      <c r="A109" s="56"/>
      <c r="B109" s="56">
        <v>404</v>
      </c>
      <c r="C109" s="56"/>
      <c r="D109" s="63" t="s">
        <v>317</v>
      </c>
      <c r="E109" s="67">
        <f>IFERROR('Sample Data_2017'!E110-'Sample Data_2017'!F110,"")</f>
        <v>0</v>
      </c>
      <c r="F109" s="67">
        <f>IFERROR('Sample Data_2017'!G110-'Sample Data_2017'!H110,"")</f>
        <v>0</v>
      </c>
      <c r="G109" s="67">
        <f>IFERROR('Sample Data_2017'!I110-'Sample Data_2017'!J110,"")</f>
        <v>0</v>
      </c>
    </row>
    <row r="110" spans="1:7" ht="16.2">
      <c r="A110" s="56"/>
      <c r="B110" s="56">
        <v>409</v>
      </c>
      <c r="C110" s="56"/>
      <c r="D110" s="63" t="s">
        <v>318</v>
      </c>
      <c r="E110" s="67">
        <f>IFERROR('Sample Data_2017'!E111-'Sample Data_2017'!F111,"")</f>
        <v>0</v>
      </c>
      <c r="F110" s="67">
        <f>IFERROR('Sample Data_2017'!G111-'Sample Data_2017'!H111,"")</f>
        <v>0</v>
      </c>
      <c r="G110" s="67">
        <f>IFERROR('Sample Data_2017'!I111-'Sample Data_2017'!J111,"")</f>
        <v>0</v>
      </c>
    </row>
    <row r="111" spans="1:7" ht="16.2">
      <c r="A111" s="56"/>
      <c r="B111" s="56">
        <v>4110101</v>
      </c>
      <c r="C111" s="66"/>
      <c r="D111" s="63" t="s">
        <v>352</v>
      </c>
      <c r="E111" s="67">
        <f>IFERROR('Sample Data_2017'!E112-'Sample Data_2017'!F112,"")</f>
        <v>0</v>
      </c>
      <c r="F111" s="67">
        <f>IFERROR('Sample Data_2017'!G112-'Sample Data_2017'!H112,"")</f>
        <v>-2433162</v>
      </c>
      <c r="G111" s="67">
        <f>IFERROR('Sample Data_2017'!I112-'Sample Data_2017'!J112,"")</f>
        <v>-2433162</v>
      </c>
    </row>
    <row r="112" spans="1:7" ht="16.2">
      <c r="A112" s="56"/>
      <c r="B112" s="56">
        <v>4110102</v>
      </c>
      <c r="C112" s="66"/>
      <c r="D112" s="63" t="s">
        <v>353</v>
      </c>
      <c r="E112" s="67">
        <f>IFERROR('Sample Data_2017'!E113-'Sample Data_2017'!F113,"")</f>
        <v>0</v>
      </c>
      <c r="F112" s="67">
        <f>IFERROR('Sample Data_2017'!G113-'Sample Data_2017'!H113,"")</f>
        <v>-486632</v>
      </c>
      <c r="G112" s="67">
        <f>IFERROR('Sample Data_2017'!I113-'Sample Data_2017'!J113,"")</f>
        <v>-486632</v>
      </c>
    </row>
    <row r="113" spans="1:7" ht="16.2">
      <c r="A113" s="56"/>
      <c r="B113" s="56">
        <v>4110103</v>
      </c>
      <c r="C113" s="66"/>
      <c r="D113" s="63" t="s">
        <v>354</v>
      </c>
      <c r="E113" s="67">
        <f>IFERROR('Sample Data_2017'!E114-'Sample Data_2017'!F114,"")</f>
        <v>0</v>
      </c>
      <c r="F113" s="67">
        <f>IFERROR('Sample Data_2017'!G114-'Sample Data_2017'!H114,"")</f>
        <v>-157358</v>
      </c>
      <c r="G113" s="67">
        <f>IFERROR('Sample Data_2017'!I114-'Sample Data_2017'!J114,"")</f>
        <v>-157358</v>
      </c>
    </row>
    <row r="114" spans="1:7" ht="16.2">
      <c r="A114" s="56"/>
      <c r="B114" s="56">
        <v>4110104</v>
      </c>
      <c r="C114" s="66"/>
      <c r="D114" s="63" t="s">
        <v>355</v>
      </c>
      <c r="E114" s="67">
        <f>IFERROR('Sample Data_2017'!E115-'Sample Data_2017'!F115,"")</f>
        <v>0</v>
      </c>
      <c r="F114" s="67">
        <f>IFERROR('Sample Data_2017'!G115-'Sample Data_2017'!H115,"")</f>
        <v>-24332</v>
      </c>
      <c r="G114" s="67">
        <f>IFERROR('Sample Data_2017'!I115-'Sample Data_2017'!J115,"")</f>
        <v>-24332</v>
      </c>
    </row>
    <row r="115" spans="1:7" ht="16.2">
      <c r="A115" s="56"/>
      <c r="B115" s="56">
        <v>41102</v>
      </c>
      <c r="C115" s="56"/>
      <c r="D115" s="63" t="s">
        <v>133</v>
      </c>
      <c r="E115" s="67">
        <f>IFERROR('Sample Data_2017'!E116-'Sample Data_2017'!F116,"")</f>
        <v>0</v>
      </c>
      <c r="F115" s="67">
        <f>IFERROR('Sample Data_2017'!G116-'Sample Data_2017'!H116,"")</f>
        <v>0</v>
      </c>
      <c r="G115" s="67">
        <f>IFERROR('Sample Data_2017'!I116-'Sample Data_2017'!J116,"")</f>
        <v>0</v>
      </c>
    </row>
    <row r="116" spans="1:7" ht="16.2">
      <c r="A116" s="56"/>
      <c r="B116" s="56">
        <v>41103</v>
      </c>
      <c r="C116" s="56"/>
      <c r="D116" s="63" t="s">
        <v>134</v>
      </c>
      <c r="E116" s="67">
        <f>IFERROR('Sample Data_2017'!E117-'Sample Data_2017'!F117,"")</f>
        <v>0</v>
      </c>
      <c r="F116" s="67">
        <f>IFERROR('Sample Data_2017'!G117-'Sample Data_2017'!H117,"")</f>
        <v>-85000</v>
      </c>
      <c r="G116" s="67">
        <f>IFERROR('Sample Data_2017'!I117-'Sample Data_2017'!J117,"")</f>
        <v>-85000</v>
      </c>
    </row>
    <row r="117" spans="1:7" ht="16.2">
      <c r="A117" s="56"/>
      <c r="B117" s="56">
        <v>41104</v>
      </c>
      <c r="C117" s="56"/>
      <c r="D117" s="63" t="s">
        <v>135</v>
      </c>
      <c r="E117" s="67">
        <f>IFERROR('Sample Data_2017'!E118-'Sample Data_2017'!F118,"")</f>
        <v>0</v>
      </c>
      <c r="F117" s="67">
        <f>IFERROR('Sample Data_2017'!G118-'Sample Data_2017'!H118,"")</f>
        <v>0</v>
      </c>
      <c r="G117" s="67">
        <f>IFERROR('Sample Data_2017'!I118-'Sample Data_2017'!J118,"")</f>
        <v>0</v>
      </c>
    </row>
    <row r="118" spans="1:7" ht="16.2">
      <c r="A118" s="56"/>
      <c r="B118" s="56">
        <v>4110501</v>
      </c>
      <c r="C118" s="56"/>
      <c r="D118" s="76" t="s">
        <v>467</v>
      </c>
      <c r="E118" s="67">
        <f>IFERROR('Sample Data_2017'!E119-'Sample Data_2017'!F119,"")</f>
        <v>0</v>
      </c>
      <c r="F118" s="67">
        <f>IFERROR('Sample Data_2017'!G119-'Sample Data_2017'!H119,"")</f>
        <v>0</v>
      </c>
      <c r="G118" s="67">
        <f>IFERROR('Sample Data_2017'!I119-'Sample Data_2017'!J119,"")</f>
        <v>0</v>
      </c>
    </row>
    <row r="119" spans="1:7" ht="16.2">
      <c r="A119" s="56"/>
      <c r="B119" s="56">
        <v>4110502</v>
      </c>
      <c r="C119" s="56"/>
      <c r="D119" s="76" t="s">
        <v>468</v>
      </c>
      <c r="E119" s="67">
        <f>IFERROR('Sample Data_2017'!E120-'Sample Data_2017'!F120,"")</f>
        <v>0</v>
      </c>
      <c r="F119" s="67">
        <f>IFERROR('Sample Data_2017'!G120-'Sample Data_2017'!H120,"")</f>
        <v>0</v>
      </c>
      <c r="G119" s="67">
        <f>IFERROR('Sample Data_2017'!I120-'Sample Data_2017'!J120,"")</f>
        <v>0</v>
      </c>
    </row>
    <row r="120" spans="1:7" ht="16.2">
      <c r="A120" s="56"/>
      <c r="B120" s="56">
        <v>4110503</v>
      </c>
      <c r="C120" s="56"/>
      <c r="D120" s="76" t="s">
        <v>466</v>
      </c>
      <c r="E120" s="67">
        <f>IFERROR('Sample Data_2017'!E121-'Sample Data_2017'!F121,"")</f>
        <v>0</v>
      </c>
      <c r="F120" s="67">
        <f>IFERROR('Sample Data_2017'!G121-'Sample Data_2017'!H121,"")</f>
        <v>0</v>
      </c>
      <c r="G120" s="67">
        <f>IFERROR('Sample Data_2017'!I121-'Sample Data_2017'!J121,"")</f>
        <v>0</v>
      </c>
    </row>
    <row r="121" spans="1:7" ht="16.2">
      <c r="A121" s="56"/>
      <c r="B121" s="56">
        <v>4110599</v>
      </c>
      <c r="C121" s="56"/>
      <c r="D121" s="76" t="s">
        <v>469</v>
      </c>
      <c r="E121" s="67">
        <f>IFERROR('Sample Data_2017'!E122-'Sample Data_2017'!F122,"")</f>
        <v>0</v>
      </c>
      <c r="F121" s="67">
        <f>IFERROR('Sample Data_2017'!G122-'Sample Data_2017'!H122,"")</f>
        <v>-223925</v>
      </c>
      <c r="G121" s="67">
        <f>IFERROR('Sample Data_2017'!I122-'Sample Data_2017'!J122,"")</f>
        <v>-223925</v>
      </c>
    </row>
    <row r="122" spans="1:7" ht="16.2">
      <c r="A122" s="56"/>
      <c r="B122" s="56">
        <v>41106</v>
      </c>
      <c r="C122" s="56"/>
      <c r="D122" s="63" t="s">
        <v>136</v>
      </c>
      <c r="E122" s="67">
        <f>IFERROR('Sample Data_2017'!E123-'Sample Data_2017'!F123,"")</f>
        <v>0</v>
      </c>
      <c r="F122" s="67">
        <f>IFERROR('Sample Data_2017'!G123-'Sample Data_2017'!H123,"")</f>
        <v>0</v>
      </c>
      <c r="G122" s="67">
        <f>IFERROR('Sample Data_2017'!I123-'Sample Data_2017'!J123,"")</f>
        <v>0</v>
      </c>
    </row>
    <row r="123" spans="1:7" ht="16.2">
      <c r="A123" s="56"/>
      <c r="B123" s="56">
        <v>41107</v>
      </c>
      <c r="C123" s="56"/>
      <c r="D123" s="63" t="s">
        <v>137</v>
      </c>
      <c r="E123" s="67">
        <f>IFERROR('Sample Data_2017'!E124-'Sample Data_2017'!F124,"")</f>
        <v>0</v>
      </c>
      <c r="F123" s="67">
        <f>IFERROR('Sample Data_2017'!G124-'Sample Data_2017'!H124,"")</f>
        <v>0</v>
      </c>
      <c r="G123" s="67">
        <f>IFERROR('Sample Data_2017'!I124-'Sample Data_2017'!J124,"")</f>
        <v>0</v>
      </c>
    </row>
    <row r="124" spans="1:7" ht="16.2">
      <c r="A124" s="56"/>
      <c r="B124" s="56">
        <v>41109</v>
      </c>
      <c r="C124" s="56"/>
      <c r="D124" s="63" t="s">
        <v>138</v>
      </c>
      <c r="E124" s="67">
        <f>IFERROR('Sample Data_2017'!E125-'Sample Data_2017'!F125,"")</f>
        <v>0</v>
      </c>
      <c r="F124" s="67">
        <f>IFERROR('Sample Data_2017'!G125-'Sample Data_2017'!H125,"")</f>
        <v>0</v>
      </c>
      <c r="G124" s="67">
        <f>IFERROR('Sample Data_2017'!I125-'Sample Data_2017'!J125,"")</f>
        <v>0</v>
      </c>
    </row>
    <row r="125" spans="1:7" ht="16.2">
      <c r="A125" s="56"/>
      <c r="B125" s="56">
        <v>41201</v>
      </c>
      <c r="C125" s="56"/>
      <c r="D125" s="63" t="s">
        <v>139</v>
      </c>
      <c r="E125" s="67">
        <f>IFERROR('Sample Data_2017'!E126-'Sample Data_2017'!F126,"")</f>
        <v>0</v>
      </c>
      <c r="F125" s="67">
        <f>IFERROR('Sample Data_2017'!G126-'Sample Data_2017'!H126,"")</f>
        <v>0</v>
      </c>
      <c r="G125" s="67">
        <f>IFERROR('Sample Data_2017'!I126-'Sample Data_2017'!J126,"")</f>
        <v>0</v>
      </c>
    </row>
    <row r="126" spans="1:7" ht="16.2">
      <c r="A126" s="56"/>
      <c r="B126" s="56">
        <v>413</v>
      </c>
      <c r="C126" s="56"/>
      <c r="D126" s="63" t="s">
        <v>140</v>
      </c>
      <c r="E126" s="67">
        <f>IFERROR('Sample Data_2017'!E127-'Sample Data_2017'!F127,"")</f>
        <v>0</v>
      </c>
      <c r="F126" s="67">
        <f>IFERROR('Sample Data_2017'!G127-'Sample Data_2017'!H127,"")</f>
        <v>0</v>
      </c>
      <c r="G126" s="67">
        <f>IFERROR('Sample Data_2017'!I127-'Sample Data_2017'!J127,"")</f>
        <v>0</v>
      </c>
    </row>
    <row r="127" spans="1:7" ht="16.2">
      <c r="A127" s="56"/>
      <c r="B127" s="56">
        <v>421</v>
      </c>
      <c r="C127" s="56"/>
      <c r="D127" s="63" t="s">
        <v>356</v>
      </c>
      <c r="E127" s="67">
        <f>IFERROR('Sample Data_2017'!E128-'Sample Data_2017'!F128,"")</f>
        <v>0</v>
      </c>
      <c r="F127" s="67">
        <f>IFERROR('Sample Data_2017'!G128-'Sample Data_2017'!H128,"")</f>
        <v>-1500</v>
      </c>
      <c r="G127" s="67">
        <f>IFERROR('Sample Data_2017'!I128-'Sample Data_2017'!J128,"")</f>
        <v>-1500</v>
      </c>
    </row>
    <row r="128" spans="1:7" ht="16.2">
      <c r="A128" s="56"/>
      <c r="B128" s="56">
        <v>422</v>
      </c>
      <c r="C128" s="56"/>
      <c r="D128" s="63" t="s">
        <v>357</v>
      </c>
      <c r="E128" s="67">
        <f>IFERROR('Sample Data_2017'!E129-'Sample Data_2017'!F129,"")</f>
        <v>0</v>
      </c>
      <c r="F128" s="67">
        <f>IFERROR('Sample Data_2017'!G129-'Sample Data_2017'!H129,"")</f>
        <v>-25448</v>
      </c>
      <c r="G128" s="67">
        <f>IFERROR('Sample Data_2017'!I129-'Sample Data_2017'!J129,"")</f>
        <v>-25448</v>
      </c>
    </row>
    <row r="129" spans="1:7" ht="16.2">
      <c r="A129" s="56"/>
      <c r="B129" s="56">
        <v>431</v>
      </c>
      <c r="C129" s="56"/>
      <c r="D129" s="63" t="s">
        <v>291</v>
      </c>
      <c r="E129" s="67">
        <f>IFERROR('Sample Data_2017'!E130-'Sample Data_2017'!F130,"")</f>
        <v>0</v>
      </c>
      <c r="F129" s="67">
        <f>IFERROR('Sample Data_2017'!G130-'Sample Data_2017'!H130,"")</f>
        <v>-20148.23</v>
      </c>
      <c r="G129" s="67">
        <f>IFERROR('Sample Data_2017'!I130-'Sample Data_2017'!J130,"")</f>
        <v>-20148.23</v>
      </c>
    </row>
    <row r="130" spans="1:7" ht="16.2">
      <c r="A130" s="56"/>
      <c r="B130" s="56">
        <v>439</v>
      </c>
      <c r="C130" s="56"/>
      <c r="D130" s="63" t="s">
        <v>292</v>
      </c>
      <c r="E130" s="67">
        <f>IFERROR('Sample Data_2017'!E131-'Sample Data_2017'!F131,"")</f>
        <v>0</v>
      </c>
      <c r="F130" s="67">
        <f>IFERROR('Sample Data_2017'!G131-'Sample Data_2017'!H131,"")</f>
        <v>-670</v>
      </c>
      <c r="G130" s="67">
        <f>IFERROR('Sample Data_2017'!I131-'Sample Data_2017'!J131,"")</f>
        <v>-670</v>
      </c>
    </row>
    <row r="131" spans="1:7" ht="16.2">
      <c r="A131" s="56"/>
      <c r="B131" s="56">
        <v>441</v>
      </c>
      <c r="C131" s="56"/>
      <c r="D131" s="63" t="s">
        <v>293</v>
      </c>
      <c r="E131" s="67">
        <f>IFERROR('Sample Data_2017'!E132-'Sample Data_2017'!F132,"")</f>
        <v>0</v>
      </c>
      <c r="F131" s="67">
        <f>IFERROR('Sample Data_2017'!G132-'Sample Data_2017'!H132,"")</f>
        <v>0</v>
      </c>
      <c r="G131" s="67">
        <f>IFERROR('Sample Data_2017'!I132-'Sample Data_2017'!J132,"")</f>
        <v>0</v>
      </c>
    </row>
    <row r="132" spans="1:7" ht="16.2">
      <c r="A132" s="56"/>
      <c r="B132" s="56">
        <v>442</v>
      </c>
      <c r="C132" s="56"/>
      <c r="D132" s="63" t="s">
        <v>294</v>
      </c>
      <c r="E132" s="67">
        <f>IFERROR('Sample Data_2017'!E133-'Sample Data_2017'!F133,"")</f>
        <v>0</v>
      </c>
      <c r="F132" s="67">
        <f>IFERROR('Sample Data_2017'!G133-'Sample Data_2017'!H133,"")</f>
        <v>0</v>
      </c>
      <c r="G132" s="67">
        <f>IFERROR('Sample Data_2017'!I133-'Sample Data_2017'!J133,"")</f>
        <v>0</v>
      </c>
    </row>
    <row r="133" spans="1:7" ht="16.2">
      <c r="A133" s="55"/>
      <c r="B133" s="56">
        <v>449</v>
      </c>
      <c r="C133" s="56"/>
      <c r="D133" s="63" t="s">
        <v>319</v>
      </c>
      <c r="E133" s="67">
        <f>IFERROR('Sample Data_2017'!E134-'Sample Data_2017'!F134,"")</f>
        <v>0</v>
      </c>
      <c r="F133" s="67">
        <f>IFERROR('Sample Data_2017'!G134-'Sample Data_2017'!H134,"")</f>
        <v>0</v>
      </c>
      <c r="G133" s="67">
        <f>IFERROR('Sample Data_2017'!I134-'Sample Data_2017'!J134,"")</f>
        <v>0</v>
      </c>
    </row>
    <row r="134" spans="1:7" ht="16.2">
      <c r="A134" s="55"/>
      <c r="B134" s="56">
        <v>501</v>
      </c>
      <c r="C134" s="56"/>
      <c r="D134" s="63" t="s">
        <v>320</v>
      </c>
      <c r="E134" s="67">
        <f>IFERROR('Sample Data_2017'!E135-'Sample Data_2017'!F135,"")</f>
        <v>0</v>
      </c>
      <c r="F134" s="67">
        <f>IFERROR('Sample Data_2017'!G135-'Sample Data_2017'!H135,"")</f>
        <v>99531.1</v>
      </c>
      <c r="G134" s="67">
        <f>IFERROR('Sample Data_2017'!I135-'Sample Data_2017'!J135,"")</f>
        <v>99531.1</v>
      </c>
    </row>
    <row r="135" spans="1:7" ht="16.2">
      <c r="A135" s="55"/>
      <c r="B135" s="56">
        <v>5020101</v>
      </c>
      <c r="C135" s="66"/>
      <c r="D135" s="63" t="s">
        <v>358</v>
      </c>
      <c r="E135" s="67">
        <f>IFERROR('Sample Data_2017'!E136-'Sample Data_2017'!F136,"")</f>
        <v>0</v>
      </c>
      <c r="F135" s="67">
        <f>IFERROR('Sample Data_2017'!G136-'Sample Data_2017'!H136,"")</f>
        <v>0</v>
      </c>
      <c r="G135" s="67">
        <f>IFERROR('Sample Data_2017'!I136-'Sample Data_2017'!J136,"")</f>
        <v>0</v>
      </c>
    </row>
    <row r="136" spans="1:7" ht="16.2">
      <c r="A136" s="55"/>
      <c r="B136" s="56">
        <v>5020102</v>
      </c>
      <c r="C136" s="66"/>
      <c r="D136" s="63" t="s">
        <v>359</v>
      </c>
      <c r="E136" s="67">
        <f>IFERROR('Sample Data_2017'!E137-'Sample Data_2017'!F137,"")</f>
        <v>0</v>
      </c>
      <c r="F136" s="67">
        <f>IFERROR('Sample Data_2017'!G137-'Sample Data_2017'!H137,"")</f>
        <v>7415</v>
      </c>
      <c r="G136" s="67">
        <f>IFERROR('Sample Data_2017'!I137-'Sample Data_2017'!J137,"")</f>
        <v>7415</v>
      </c>
    </row>
    <row r="137" spans="1:7" ht="16.2">
      <c r="A137" s="55"/>
      <c r="B137" s="56">
        <v>5020201</v>
      </c>
      <c r="C137" s="66"/>
      <c r="D137" s="63" t="s">
        <v>360</v>
      </c>
      <c r="E137" s="67">
        <f>IFERROR('Sample Data_2017'!E138-'Sample Data_2017'!F138,"")</f>
        <v>0</v>
      </c>
      <c r="F137" s="67">
        <f>IFERROR('Sample Data_2017'!G138-'Sample Data_2017'!H138,"")</f>
        <v>0</v>
      </c>
      <c r="G137" s="67">
        <f>IFERROR('Sample Data_2017'!I138-'Sample Data_2017'!J138,"")</f>
        <v>0</v>
      </c>
    </row>
    <row r="138" spans="1:7" ht="16.2">
      <c r="A138" s="55"/>
      <c r="B138" s="56">
        <v>5020202</v>
      </c>
      <c r="C138" s="66"/>
      <c r="D138" s="63" t="s">
        <v>361</v>
      </c>
      <c r="E138" s="67">
        <f>IFERROR('Sample Data_2017'!E139-'Sample Data_2017'!F139,"")</f>
        <v>0</v>
      </c>
      <c r="F138" s="67">
        <f>IFERROR('Sample Data_2017'!G139-'Sample Data_2017'!H139,"")</f>
        <v>520</v>
      </c>
      <c r="G138" s="67">
        <f>IFERROR('Sample Data_2017'!I139-'Sample Data_2017'!J139,"")</f>
        <v>520</v>
      </c>
    </row>
    <row r="139" spans="1:7" ht="16.2">
      <c r="A139" s="55"/>
      <c r="B139" s="56">
        <v>5020301</v>
      </c>
      <c r="C139" s="66"/>
      <c r="D139" s="63" t="s">
        <v>362</v>
      </c>
      <c r="E139" s="67">
        <f>IFERROR('Sample Data_2017'!E140-'Sample Data_2017'!F140,"")</f>
        <v>0</v>
      </c>
      <c r="F139" s="67">
        <f>IFERROR('Sample Data_2017'!G140-'Sample Data_2017'!H140,"")</f>
        <v>0</v>
      </c>
      <c r="G139" s="67">
        <f>IFERROR('Sample Data_2017'!I140-'Sample Data_2017'!J140,"")</f>
        <v>0</v>
      </c>
    </row>
    <row r="140" spans="1:7" ht="16.2">
      <c r="A140" s="55"/>
      <c r="B140" s="56">
        <v>5020302</v>
      </c>
      <c r="C140" s="66"/>
      <c r="D140" s="63" t="s">
        <v>363</v>
      </c>
      <c r="E140" s="67">
        <f>IFERROR('Sample Data_2017'!E141-'Sample Data_2017'!F141,"")</f>
        <v>0</v>
      </c>
      <c r="F140" s="67">
        <f>IFERROR('Sample Data_2017'!G141-'Sample Data_2017'!H141,"")</f>
        <v>0</v>
      </c>
      <c r="G140" s="67">
        <f>IFERROR('Sample Data_2017'!I141-'Sample Data_2017'!J141,"")</f>
        <v>0</v>
      </c>
    </row>
    <row r="141" spans="1:7" ht="16.2">
      <c r="A141" s="55"/>
      <c r="B141" s="56">
        <v>5020401</v>
      </c>
      <c r="C141" s="66"/>
      <c r="D141" s="63" t="s">
        <v>364</v>
      </c>
      <c r="E141" s="67">
        <f>IFERROR('Sample Data_2017'!E142-'Sample Data_2017'!F142,"")</f>
        <v>0</v>
      </c>
      <c r="F141" s="67">
        <f>IFERROR('Sample Data_2017'!G142-'Sample Data_2017'!H142,"")</f>
        <v>0</v>
      </c>
      <c r="G141" s="67">
        <f>IFERROR('Sample Data_2017'!I142-'Sample Data_2017'!J142,"")</f>
        <v>0</v>
      </c>
    </row>
    <row r="142" spans="1:7" ht="16.2">
      <c r="A142" s="55"/>
      <c r="B142" s="56">
        <v>5020402</v>
      </c>
      <c r="C142" s="66"/>
      <c r="D142" s="63" t="s">
        <v>365</v>
      </c>
      <c r="E142" s="67">
        <f>IFERROR('Sample Data_2017'!E143-'Sample Data_2017'!F143,"")</f>
        <v>0</v>
      </c>
      <c r="F142" s="67">
        <f>IFERROR('Sample Data_2017'!G143-'Sample Data_2017'!H143,"")</f>
        <v>2357.8000000000002</v>
      </c>
      <c r="G142" s="67">
        <f>IFERROR('Sample Data_2017'!I143-'Sample Data_2017'!J143,"")</f>
        <v>2357.8000000000002</v>
      </c>
    </row>
    <row r="143" spans="1:7" ht="16.2">
      <c r="A143" s="55"/>
      <c r="B143" s="56">
        <v>5020501</v>
      </c>
      <c r="C143" s="66"/>
      <c r="D143" s="63" t="s">
        <v>366</v>
      </c>
      <c r="E143" s="67">
        <f>IFERROR('Sample Data_2017'!E144-'Sample Data_2017'!F144,"")</f>
        <v>0</v>
      </c>
      <c r="F143" s="67">
        <f>IFERROR('Sample Data_2017'!G144-'Sample Data_2017'!H144,"")</f>
        <v>0</v>
      </c>
      <c r="G143" s="67">
        <f>IFERROR('Sample Data_2017'!I144-'Sample Data_2017'!J144,"")</f>
        <v>0</v>
      </c>
    </row>
    <row r="144" spans="1:7" ht="16.2">
      <c r="A144" s="55"/>
      <c r="B144" s="56">
        <v>5020502</v>
      </c>
      <c r="C144" s="66"/>
      <c r="D144" s="63" t="s">
        <v>367</v>
      </c>
      <c r="E144" s="67">
        <f>IFERROR('Sample Data_2017'!E145-'Sample Data_2017'!F145,"")</f>
        <v>0</v>
      </c>
      <c r="F144" s="67">
        <f>IFERROR('Sample Data_2017'!G145-'Sample Data_2017'!H145,"")</f>
        <v>414.8</v>
      </c>
      <c r="G144" s="67">
        <f>IFERROR('Sample Data_2017'!I145-'Sample Data_2017'!J145,"")</f>
        <v>414.8</v>
      </c>
    </row>
    <row r="145" spans="1:7" ht="16.2">
      <c r="A145" s="55"/>
      <c r="B145" s="56">
        <v>5020601</v>
      </c>
      <c r="C145" s="66"/>
      <c r="D145" s="63" t="s">
        <v>368</v>
      </c>
      <c r="E145" s="67">
        <f>IFERROR('Sample Data_2017'!E146-'Sample Data_2017'!F146,"")</f>
        <v>0</v>
      </c>
      <c r="F145" s="67">
        <f>IFERROR('Sample Data_2017'!G146-'Sample Data_2017'!H146,"")</f>
        <v>0</v>
      </c>
      <c r="G145" s="67">
        <f>IFERROR('Sample Data_2017'!I146-'Sample Data_2017'!J146,"")</f>
        <v>0</v>
      </c>
    </row>
    <row r="146" spans="1:7" ht="16.2">
      <c r="A146" s="55"/>
      <c r="B146" s="56">
        <v>5020602</v>
      </c>
      <c r="C146" s="66"/>
      <c r="D146" s="63" t="s">
        <v>369</v>
      </c>
      <c r="E146" s="67">
        <f>IFERROR('Sample Data_2017'!E147-'Sample Data_2017'!F147,"")</f>
        <v>0</v>
      </c>
      <c r="F146" s="67">
        <f>IFERROR('Sample Data_2017'!G147-'Sample Data_2017'!H147,"")</f>
        <v>0</v>
      </c>
      <c r="G146" s="67">
        <f>IFERROR('Sample Data_2017'!I147-'Sample Data_2017'!J147,"")</f>
        <v>0</v>
      </c>
    </row>
    <row r="147" spans="1:7" ht="16.2">
      <c r="A147" s="55"/>
      <c r="B147" s="56">
        <v>5020701</v>
      </c>
      <c r="C147" s="66"/>
      <c r="D147" s="63" t="s">
        <v>370</v>
      </c>
      <c r="E147" s="67">
        <f>IFERROR('Sample Data_2017'!E148-'Sample Data_2017'!F148,"")</f>
        <v>0</v>
      </c>
      <c r="F147" s="67">
        <f>IFERROR('Sample Data_2017'!G148-'Sample Data_2017'!H148,"")</f>
        <v>0</v>
      </c>
      <c r="G147" s="67">
        <f>IFERROR('Sample Data_2017'!I148-'Sample Data_2017'!J148,"")</f>
        <v>0</v>
      </c>
    </row>
    <row r="148" spans="1:7" ht="16.2">
      <c r="A148" s="55"/>
      <c r="B148" s="56">
        <v>5020702</v>
      </c>
      <c r="C148" s="66"/>
      <c r="D148" s="63" t="s">
        <v>371</v>
      </c>
      <c r="E148" s="67">
        <f>IFERROR('Sample Data_2017'!E149-'Sample Data_2017'!F149,"")</f>
        <v>0</v>
      </c>
      <c r="F148" s="67">
        <f>IFERROR('Sample Data_2017'!G149-'Sample Data_2017'!H149,"")</f>
        <v>0</v>
      </c>
      <c r="G148" s="67">
        <f>IFERROR('Sample Data_2017'!I149-'Sample Data_2017'!J149,"")</f>
        <v>0</v>
      </c>
    </row>
    <row r="149" spans="1:7" ht="16.2">
      <c r="A149" s="55"/>
      <c r="B149" s="56">
        <v>5020801</v>
      </c>
      <c r="C149" s="66"/>
      <c r="D149" s="63" t="s">
        <v>372</v>
      </c>
      <c r="E149" s="67">
        <f>IFERROR('Sample Data_2017'!E150-'Sample Data_2017'!F150,"")</f>
        <v>0</v>
      </c>
      <c r="F149" s="67">
        <f>IFERROR('Sample Data_2017'!G150-'Sample Data_2017'!H150,"")</f>
        <v>0</v>
      </c>
      <c r="G149" s="67">
        <f>IFERROR('Sample Data_2017'!I150-'Sample Data_2017'!J150,"")</f>
        <v>0</v>
      </c>
    </row>
    <row r="150" spans="1:7" ht="16.2">
      <c r="A150" s="55"/>
      <c r="B150" s="56">
        <v>5020802</v>
      </c>
      <c r="C150" s="66"/>
      <c r="D150" s="63" t="s">
        <v>373</v>
      </c>
      <c r="E150" s="67">
        <f>IFERROR('Sample Data_2017'!E151-'Sample Data_2017'!F151,"")</f>
        <v>0</v>
      </c>
      <c r="F150" s="67">
        <f>IFERROR('Sample Data_2017'!G151-'Sample Data_2017'!H151,"")</f>
        <v>0</v>
      </c>
      <c r="G150" s="67">
        <f>IFERROR('Sample Data_2017'!I151-'Sample Data_2017'!J151,"")</f>
        <v>0</v>
      </c>
    </row>
    <row r="151" spans="1:7" ht="16.2">
      <c r="A151" s="55"/>
      <c r="B151" s="56">
        <v>5020901</v>
      </c>
      <c r="C151" s="66"/>
      <c r="D151" s="63" t="s">
        <v>374</v>
      </c>
      <c r="E151" s="67">
        <f>IFERROR('Sample Data_2017'!E152-'Sample Data_2017'!F152,"")</f>
        <v>0</v>
      </c>
      <c r="F151" s="67">
        <f>IFERROR('Sample Data_2017'!G152-'Sample Data_2017'!H152,"")</f>
        <v>0</v>
      </c>
      <c r="G151" s="67">
        <f>IFERROR('Sample Data_2017'!I152-'Sample Data_2017'!J152,"")</f>
        <v>0</v>
      </c>
    </row>
    <row r="152" spans="1:7" ht="16.2">
      <c r="A152" s="59"/>
      <c r="B152" s="56">
        <v>5020902</v>
      </c>
      <c r="C152" s="66"/>
      <c r="D152" s="63" t="s">
        <v>375</v>
      </c>
      <c r="E152" s="67">
        <f>IFERROR('Sample Data_2017'!E153-'Sample Data_2017'!F153,"")</f>
        <v>0</v>
      </c>
      <c r="F152" s="67">
        <f>IFERROR('Sample Data_2017'!G153-'Sample Data_2017'!H153,"")</f>
        <v>0</v>
      </c>
      <c r="G152" s="67">
        <f>IFERROR('Sample Data_2017'!I153-'Sample Data_2017'!J153,"")</f>
        <v>0</v>
      </c>
    </row>
    <row r="153" spans="1:7" ht="16.2">
      <c r="A153" s="59"/>
      <c r="B153" s="60">
        <v>5021001</v>
      </c>
      <c r="C153" s="66"/>
      <c r="D153" s="65" t="s">
        <v>376</v>
      </c>
      <c r="E153" s="67">
        <f>IFERROR('Sample Data_2017'!E154-'Sample Data_2017'!F154,"")</f>
        <v>0</v>
      </c>
      <c r="F153" s="67">
        <f>IFERROR('Sample Data_2017'!G154-'Sample Data_2017'!H154,"")</f>
        <v>0</v>
      </c>
      <c r="G153" s="67">
        <f>IFERROR('Sample Data_2017'!I154-'Sample Data_2017'!J154,"")</f>
        <v>0</v>
      </c>
    </row>
    <row r="154" spans="1:7" ht="16.2">
      <c r="A154" s="59"/>
      <c r="B154" s="60">
        <v>5021002</v>
      </c>
      <c r="C154" s="66"/>
      <c r="D154" s="65" t="s">
        <v>377</v>
      </c>
      <c r="E154" s="67">
        <f>IFERROR('Sample Data_2017'!E155-'Sample Data_2017'!F155,"")</f>
        <v>0</v>
      </c>
      <c r="F154" s="67">
        <f>IFERROR('Sample Data_2017'!G155-'Sample Data_2017'!H155,"")</f>
        <v>0</v>
      </c>
      <c r="G154" s="67">
        <f>IFERROR('Sample Data_2017'!I155-'Sample Data_2017'!J155,"")</f>
        <v>0</v>
      </c>
    </row>
    <row r="155" spans="1:7" ht="16.2">
      <c r="A155" s="59"/>
      <c r="B155" s="60">
        <v>5021101</v>
      </c>
      <c r="C155" s="66"/>
      <c r="D155" s="63" t="s">
        <v>378</v>
      </c>
      <c r="E155" s="67">
        <f>IFERROR('Sample Data_2017'!E156-'Sample Data_2017'!F156,"")</f>
        <v>0</v>
      </c>
      <c r="F155" s="67">
        <f>IFERROR('Sample Data_2017'!G156-'Sample Data_2017'!H156,"")</f>
        <v>0</v>
      </c>
      <c r="G155" s="67">
        <f>IFERROR('Sample Data_2017'!I156-'Sample Data_2017'!J156,"")</f>
        <v>0</v>
      </c>
    </row>
    <row r="156" spans="1:7" ht="16.2">
      <c r="A156" s="59"/>
      <c r="B156" s="60">
        <v>5021102</v>
      </c>
      <c r="C156" s="66"/>
      <c r="D156" s="63" t="s">
        <v>379</v>
      </c>
      <c r="E156" s="67">
        <f>IFERROR('Sample Data_2017'!E157-'Sample Data_2017'!F157,"")</f>
        <v>0</v>
      </c>
      <c r="F156" s="67">
        <f>IFERROR('Sample Data_2017'!G157-'Sample Data_2017'!H157,"")</f>
        <v>0</v>
      </c>
      <c r="G156" s="67">
        <f>IFERROR('Sample Data_2017'!I157-'Sample Data_2017'!J157,"")</f>
        <v>0</v>
      </c>
    </row>
    <row r="157" spans="1:7" ht="16.2">
      <c r="A157" s="59"/>
      <c r="B157" s="60">
        <v>5021201</v>
      </c>
      <c r="C157" s="66"/>
      <c r="D157" s="65" t="s">
        <v>380</v>
      </c>
      <c r="E157" s="67">
        <f>IFERROR('Sample Data_2017'!E158-'Sample Data_2017'!F158,"")</f>
        <v>0</v>
      </c>
      <c r="F157" s="67">
        <f>IFERROR('Sample Data_2017'!G158-'Sample Data_2017'!H158,"")</f>
        <v>0</v>
      </c>
      <c r="G157" s="67">
        <f>IFERROR('Sample Data_2017'!I158-'Sample Data_2017'!J158,"")</f>
        <v>0</v>
      </c>
    </row>
    <row r="158" spans="1:7" ht="16.2">
      <c r="A158" s="59"/>
      <c r="B158" s="60">
        <v>5021202</v>
      </c>
      <c r="C158" s="66"/>
      <c r="D158" s="65" t="s">
        <v>381</v>
      </c>
      <c r="E158" s="67">
        <f>IFERROR('Sample Data_2017'!E159-'Sample Data_2017'!F159,"")</f>
        <v>0</v>
      </c>
      <c r="F158" s="67">
        <f>IFERROR('Sample Data_2017'!G159-'Sample Data_2017'!H159,"")</f>
        <v>0</v>
      </c>
      <c r="G158" s="67">
        <f>IFERROR('Sample Data_2017'!I159-'Sample Data_2017'!J159,"")</f>
        <v>0</v>
      </c>
    </row>
    <row r="159" spans="1:7" ht="16.2">
      <c r="A159" s="59"/>
      <c r="B159" s="60">
        <v>5021301</v>
      </c>
      <c r="C159" s="66"/>
      <c r="D159" s="63" t="s">
        <v>382</v>
      </c>
      <c r="E159" s="67">
        <f>IFERROR('Sample Data_2017'!E160-'Sample Data_2017'!F160,"")</f>
        <v>0</v>
      </c>
      <c r="F159" s="67">
        <f>IFERROR('Sample Data_2017'!G160-'Sample Data_2017'!H160,"")</f>
        <v>0</v>
      </c>
      <c r="G159" s="67">
        <f>IFERROR('Sample Data_2017'!I160-'Sample Data_2017'!J160,"")</f>
        <v>0</v>
      </c>
    </row>
    <row r="160" spans="1:7" ht="16.2">
      <c r="A160" s="59"/>
      <c r="B160" s="60">
        <v>5021302</v>
      </c>
      <c r="C160" s="66"/>
      <c r="D160" s="63" t="s">
        <v>383</v>
      </c>
      <c r="E160" s="67">
        <f>IFERROR('Sample Data_2017'!E161-'Sample Data_2017'!F161,"")</f>
        <v>0</v>
      </c>
      <c r="F160" s="67">
        <f>IFERROR('Sample Data_2017'!G161-'Sample Data_2017'!H161,"")</f>
        <v>0</v>
      </c>
      <c r="G160" s="67">
        <f>IFERROR('Sample Data_2017'!I161-'Sample Data_2017'!J161,"")</f>
        <v>0</v>
      </c>
    </row>
    <row r="161" spans="1:7" ht="16.2">
      <c r="A161" s="59"/>
      <c r="B161" s="60">
        <v>5021401</v>
      </c>
      <c r="C161" s="66"/>
      <c r="D161" s="65" t="s">
        <v>384</v>
      </c>
      <c r="E161" s="67">
        <f>IFERROR('Sample Data_2017'!E162-'Sample Data_2017'!F162,"")</f>
        <v>0</v>
      </c>
      <c r="F161" s="67">
        <f>IFERROR('Sample Data_2017'!G162-'Sample Data_2017'!H162,"")</f>
        <v>0</v>
      </c>
      <c r="G161" s="67">
        <f>IFERROR('Sample Data_2017'!I162-'Sample Data_2017'!J162,"")</f>
        <v>0</v>
      </c>
    </row>
    <row r="162" spans="1:7" ht="16.2">
      <c r="A162" s="59"/>
      <c r="B162" s="60">
        <v>5021402</v>
      </c>
      <c r="C162" s="66"/>
      <c r="D162" s="65" t="s">
        <v>385</v>
      </c>
      <c r="E162" s="67">
        <f>IFERROR('Sample Data_2017'!E163-'Sample Data_2017'!F163,"")</f>
        <v>0</v>
      </c>
      <c r="F162" s="67">
        <f>IFERROR('Sample Data_2017'!G163-'Sample Data_2017'!H163,"")</f>
        <v>0</v>
      </c>
      <c r="G162" s="67">
        <f>IFERROR('Sample Data_2017'!I163-'Sample Data_2017'!J163,"")</f>
        <v>0</v>
      </c>
    </row>
    <row r="163" spans="1:7" ht="16.2">
      <c r="A163" s="59"/>
      <c r="B163" s="60">
        <v>5029801</v>
      </c>
      <c r="C163" s="66"/>
      <c r="D163" s="65" t="s">
        <v>386</v>
      </c>
      <c r="E163" s="67">
        <f>IFERROR('Sample Data_2017'!E164-'Sample Data_2017'!F164,"")</f>
        <v>0</v>
      </c>
      <c r="F163" s="67">
        <f>IFERROR('Sample Data_2017'!G164-'Sample Data_2017'!H164,"")</f>
        <v>0</v>
      </c>
      <c r="G163" s="67">
        <f>IFERROR('Sample Data_2017'!I164-'Sample Data_2017'!J164,"")</f>
        <v>0</v>
      </c>
    </row>
    <row r="164" spans="1:7" ht="16.2">
      <c r="A164" s="55"/>
      <c r="B164" s="60">
        <v>5029802</v>
      </c>
      <c r="C164" s="66"/>
      <c r="D164" s="65" t="s">
        <v>387</v>
      </c>
      <c r="E164" s="67">
        <f>IFERROR('Sample Data_2017'!E165-'Sample Data_2017'!F165,"")</f>
        <v>0</v>
      </c>
      <c r="F164" s="67">
        <f>IFERROR('Sample Data_2017'!G165-'Sample Data_2017'!H165,"")</f>
        <v>0</v>
      </c>
      <c r="G164" s="67">
        <f>IFERROR('Sample Data_2017'!I165-'Sample Data_2017'!J165,"")</f>
        <v>0</v>
      </c>
    </row>
    <row r="165" spans="1:7" ht="16.2">
      <c r="A165" s="55"/>
      <c r="B165" s="56">
        <v>5029901</v>
      </c>
      <c r="C165" s="66"/>
      <c r="D165" s="63" t="s">
        <v>388</v>
      </c>
      <c r="E165" s="67">
        <f>IFERROR('Sample Data_2017'!E166-'Sample Data_2017'!F166,"")</f>
        <v>0</v>
      </c>
      <c r="F165" s="67">
        <f>IFERROR('Sample Data_2017'!G166-'Sample Data_2017'!H166,"")</f>
        <v>0</v>
      </c>
      <c r="G165" s="67">
        <f>IFERROR('Sample Data_2017'!I166-'Sample Data_2017'!J166,"")</f>
        <v>0</v>
      </c>
    </row>
    <row r="166" spans="1:7" ht="16.2">
      <c r="A166" s="55"/>
      <c r="B166" s="56">
        <v>5029902</v>
      </c>
      <c r="C166" s="66"/>
      <c r="D166" s="63" t="s">
        <v>389</v>
      </c>
      <c r="E166" s="67">
        <f>IFERROR('Sample Data_2017'!E167-'Sample Data_2017'!F167,"")</f>
        <v>0</v>
      </c>
      <c r="F166" s="67">
        <f>IFERROR('Sample Data_2017'!G167-'Sample Data_2017'!H167,"")</f>
        <v>0</v>
      </c>
      <c r="G166" s="67">
        <f>IFERROR('Sample Data_2017'!I167-'Sample Data_2017'!J167,"")</f>
        <v>0</v>
      </c>
    </row>
    <row r="167" spans="1:7" ht="16.2">
      <c r="A167" s="55"/>
      <c r="B167" s="56">
        <v>503</v>
      </c>
      <c r="C167" s="56"/>
      <c r="D167" s="63" t="s">
        <v>295</v>
      </c>
      <c r="E167" s="67">
        <f>IFERROR('Sample Data_2017'!E168-'Sample Data_2017'!F168,"")</f>
        <v>0</v>
      </c>
      <c r="F167" s="67">
        <f>IFERROR('Sample Data_2017'!G168-'Sample Data_2017'!H168,"")</f>
        <v>1345.1</v>
      </c>
      <c r="G167" s="67">
        <f>IFERROR('Sample Data_2017'!I168-'Sample Data_2017'!J168,"")</f>
        <v>1345.1</v>
      </c>
    </row>
    <row r="168" spans="1:7" ht="16.2">
      <c r="A168" s="55"/>
      <c r="B168" s="56">
        <v>504</v>
      </c>
      <c r="C168" s="56"/>
      <c r="D168" s="63" t="s">
        <v>296</v>
      </c>
      <c r="E168" s="67">
        <f>IFERROR('Sample Data_2017'!E169-'Sample Data_2017'!F169,"")</f>
        <v>0</v>
      </c>
      <c r="F168" s="67">
        <f>IFERROR('Sample Data_2017'!G169-'Sample Data_2017'!H169,"")</f>
        <v>0</v>
      </c>
      <c r="G168" s="67">
        <f>IFERROR('Sample Data_2017'!I169-'Sample Data_2017'!J169,"")</f>
        <v>0</v>
      </c>
    </row>
    <row r="169" spans="1:7" ht="16.2">
      <c r="A169" s="55"/>
      <c r="B169" s="56">
        <v>505</v>
      </c>
      <c r="C169" s="56"/>
      <c r="D169" s="63" t="s">
        <v>297</v>
      </c>
      <c r="E169" s="67">
        <f>IFERROR('Sample Data_2017'!E170-'Sample Data_2017'!F170,"")</f>
        <v>0</v>
      </c>
      <c r="F169" s="67">
        <f>IFERROR('Sample Data_2017'!G170-'Sample Data_2017'!H170,"")</f>
        <v>0</v>
      </c>
      <c r="G169" s="67">
        <f>IFERROR('Sample Data_2017'!I170-'Sample Data_2017'!J170,"")</f>
        <v>0</v>
      </c>
    </row>
    <row r="170" spans="1:7" ht="16.2">
      <c r="A170" s="59"/>
      <c r="B170" s="56">
        <v>506</v>
      </c>
      <c r="C170" s="56"/>
      <c r="D170" s="63" t="s">
        <v>298</v>
      </c>
      <c r="E170" s="67">
        <f>IFERROR('Sample Data_2017'!E171-'Sample Data_2017'!F171,"")</f>
        <v>0</v>
      </c>
      <c r="F170" s="67">
        <f>IFERROR('Sample Data_2017'!G171-'Sample Data_2017'!H171,"")</f>
        <v>2734.1</v>
      </c>
      <c r="G170" s="67">
        <f>IFERROR('Sample Data_2017'!I171-'Sample Data_2017'!J171,"")</f>
        <v>2734.1</v>
      </c>
    </row>
    <row r="171" spans="1:7" ht="16.2">
      <c r="A171" s="55"/>
      <c r="B171" s="56">
        <v>507</v>
      </c>
      <c r="C171" s="56"/>
      <c r="D171" s="65" t="s">
        <v>348</v>
      </c>
      <c r="E171" s="67">
        <f>IFERROR('Sample Data_2017'!E172-'Sample Data_2017'!F172,"")</f>
        <v>0</v>
      </c>
      <c r="F171" s="67">
        <f>IFERROR('Sample Data_2017'!G172-'Sample Data_2017'!H172,"")</f>
        <v>0</v>
      </c>
      <c r="G171" s="67">
        <f>IFERROR('Sample Data_2017'!I172-'Sample Data_2017'!J172,"")</f>
        <v>0</v>
      </c>
    </row>
    <row r="172" spans="1:7" ht="16.2">
      <c r="A172" s="55"/>
      <c r="B172" s="56">
        <v>508</v>
      </c>
      <c r="C172" s="56"/>
      <c r="D172" s="63" t="s">
        <v>299</v>
      </c>
      <c r="E172" s="67">
        <f>IFERROR('Sample Data_2017'!E173-'Sample Data_2017'!F173,"")</f>
        <v>0</v>
      </c>
      <c r="F172" s="67">
        <f>IFERROR('Sample Data_2017'!G173-'Sample Data_2017'!H173,"")</f>
        <v>0</v>
      </c>
      <c r="G172" s="67">
        <f>IFERROR('Sample Data_2017'!I173-'Sample Data_2017'!J173,"")</f>
        <v>0</v>
      </c>
    </row>
    <row r="173" spans="1:7" ht="16.2">
      <c r="A173" s="55"/>
      <c r="B173" s="56">
        <v>50901</v>
      </c>
      <c r="C173" s="56"/>
      <c r="D173" s="63" t="s">
        <v>300</v>
      </c>
      <c r="E173" s="67">
        <f>IFERROR('Sample Data_2017'!E174-'Sample Data_2017'!F174,"")</f>
        <v>0</v>
      </c>
      <c r="F173" s="67">
        <f>IFERROR('Sample Data_2017'!G174-'Sample Data_2017'!H174,"")</f>
        <v>0</v>
      </c>
      <c r="G173" s="67">
        <f>IFERROR('Sample Data_2017'!I174-'Sample Data_2017'!J174,"")</f>
        <v>0</v>
      </c>
    </row>
    <row r="174" spans="1:7" ht="16.2">
      <c r="A174" s="55"/>
      <c r="B174" s="56">
        <v>50902</v>
      </c>
      <c r="C174" s="56"/>
      <c r="D174" s="63" t="s">
        <v>301</v>
      </c>
      <c r="E174" s="67">
        <f>IFERROR('Sample Data_2017'!E175-'Sample Data_2017'!F175,"")</f>
        <v>0</v>
      </c>
      <c r="F174" s="67">
        <f>IFERROR('Sample Data_2017'!G175-'Sample Data_2017'!H175,"")</f>
        <v>0</v>
      </c>
      <c r="G174" s="67">
        <f>IFERROR('Sample Data_2017'!I175-'Sample Data_2017'!J175,"")</f>
        <v>0</v>
      </c>
    </row>
    <row r="175" spans="1:7" ht="16.2">
      <c r="A175" s="55"/>
      <c r="B175" s="56">
        <v>50999</v>
      </c>
      <c r="C175" s="56"/>
      <c r="D175" s="63" t="s">
        <v>302</v>
      </c>
      <c r="E175" s="67">
        <f>IFERROR('Sample Data_2017'!E176-'Sample Data_2017'!F176,"")</f>
        <v>0</v>
      </c>
      <c r="F175" s="67">
        <f>IFERROR('Sample Data_2017'!G176-'Sample Data_2017'!H176,"")</f>
        <v>0</v>
      </c>
      <c r="G175" s="67">
        <f>IFERROR('Sample Data_2017'!I176-'Sample Data_2017'!J176,"")</f>
        <v>0</v>
      </c>
    </row>
    <row r="176" spans="1:7" ht="16.2">
      <c r="A176" s="55"/>
      <c r="B176" s="56">
        <v>51101</v>
      </c>
      <c r="C176" s="56"/>
      <c r="D176" s="63" t="s">
        <v>141</v>
      </c>
      <c r="E176" s="67">
        <f>IFERROR('Sample Data_2017'!E177-'Sample Data_2017'!F177,"")</f>
        <v>0</v>
      </c>
      <c r="F176" s="67">
        <f>IFERROR('Sample Data_2017'!G177-'Sample Data_2017'!H177,"")</f>
        <v>6738.4</v>
      </c>
      <c r="G176" s="67">
        <f>IFERROR('Sample Data_2017'!I177-'Sample Data_2017'!J177,"")</f>
        <v>6738.4</v>
      </c>
    </row>
    <row r="177" spans="1:7" ht="16.2">
      <c r="A177" s="55"/>
      <c r="B177" s="56">
        <v>51102</v>
      </c>
      <c r="C177" s="56"/>
      <c r="D177" s="63" t="s">
        <v>142</v>
      </c>
      <c r="E177" s="67">
        <f>IFERROR('Sample Data_2017'!E178-'Sample Data_2017'!F178,"")</f>
        <v>0</v>
      </c>
      <c r="F177" s="67">
        <f>IFERROR('Sample Data_2017'!G178-'Sample Data_2017'!H178,"")</f>
        <v>41170</v>
      </c>
      <c r="G177" s="67">
        <f>IFERROR('Sample Data_2017'!I178-'Sample Data_2017'!J178,"")</f>
        <v>41170</v>
      </c>
    </row>
    <row r="178" spans="1:7" ht="16.2">
      <c r="A178" s="55"/>
      <c r="B178" s="56">
        <v>51103</v>
      </c>
      <c r="C178" s="56"/>
      <c r="D178" s="63" t="s">
        <v>143</v>
      </c>
      <c r="E178" s="67">
        <f>IFERROR('Sample Data_2017'!E179-'Sample Data_2017'!F179,"")</f>
        <v>0</v>
      </c>
      <c r="F178" s="67">
        <f>IFERROR('Sample Data_2017'!G179-'Sample Data_2017'!H179,"")</f>
        <v>6611</v>
      </c>
      <c r="G178" s="67">
        <f>IFERROR('Sample Data_2017'!I179-'Sample Data_2017'!J179,"")</f>
        <v>6611</v>
      </c>
    </row>
    <row r="179" spans="1:7" ht="16.2">
      <c r="A179" s="55"/>
      <c r="B179" s="56">
        <v>51104</v>
      </c>
      <c r="C179" s="56"/>
      <c r="D179" s="63" t="s">
        <v>144</v>
      </c>
      <c r="E179" s="67">
        <f>IFERROR('Sample Data_2017'!E180-'Sample Data_2017'!F180,"")</f>
        <v>0</v>
      </c>
      <c r="F179" s="67">
        <f>IFERROR('Sample Data_2017'!G180-'Sample Data_2017'!H180,"")</f>
        <v>18600</v>
      </c>
      <c r="G179" s="67">
        <f>IFERROR('Sample Data_2017'!I180-'Sample Data_2017'!J180,"")</f>
        <v>18600</v>
      </c>
    </row>
    <row r="180" spans="1:7" ht="16.2">
      <c r="A180" s="55"/>
      <c r="B180" s="56">
        <v>51105</v>
      </c>
      <c r="C180" s="56"/>
      <c r="D180" s="63" t="s">
        <v>145</v>
      </c>
      <c r="E180" s="67">
        <f>IFERROR('Sample Data_2017'!E181-'Sample Data_2017'!F181,"")</f>
        <v>0</v>
      </c>
      <c r="F180" s="67">
        <f>IFERROR('Sample Data_2017'!G181-'Sample Data_2017'!H181,"")</f>
        <v>4097.5</v>
      </c>
      <c r="G180" s="67">
        <f>IFERROR('Sample Data_2017'!I181-'Sample Data_2017'!J181,"")</f>
        <v>4097.5</v>
      </c>
    </row>
    <row r="181" spans="1:7" ht="16.2">
      <c r="A181" s="55"/>
      <c r="B181" s="56">
        <v>51106</v>
      </c>
      <c r="C181" s="56"/>
      <c r="D181" s="63" t="s">
        <v>146</v>
      </c>
      <c r="E181" s="67">
        <f>IFERROR('Sample Data_2017'!E182-'Sample Data_2017'!F182,"")</f>
        <v>0</v>
      </c>
      <c r="F181" s="67">
        <f>IFERROR('Sample Data_2017'!G182-'Sample Data_2017'!H182,"")</f>
        <v>0</v>
      </c>
      <c r="G181" s="67">
        <f>IFERROR('Sample Data_2017'!I182-'Sample Data_2017'!J182,"")</f>
        <v>0</v>
      </c>
    </row>
    <row r="182" spans="1:7" ht="16.2">
      <c r="A182" s="55"/>
      <c r="B182" s="56">
        <v>51107</v>
      </c>
      <c r="C182" s="56"/>
      <c r="D182" s="63" t="s">
        <v>147</v>
      </c>
      <c r="E182" s="67">
        <f>IFERROR('Sample Data_2017'!E183-'Sample Data_2017'!F183,"")</f>
        <v>0</v>
      </c>
      <c r="F182" s="67">
        <f>IFERROR('Sample Data_2017'!G183-'Sample Data_2017'!H183,"")</f>
        <v>10512</v>
      </c>
      <c r="G182" s="67">
        <f>IFERROR('Sample Data_2017'!I183-'Sample Data_2017'!J183,"")</f>
        <v>10512</v>
      </c>
    </row>
    <row r="183" spans="1:7" ht="16.2">
      <c r="A183" s="55"/>
      <c r="B183" s="56">
        <v>51108</v>
      </c>
      <c r="C183" s="56"/>
      <c r="D183" s="63" t="s">
        <v>148</v>
      </c>
      <c r="E183" s="67">
        <f>IFERROR('Sample Data_2017'!E184-'Sample Data_2017'!F184,"")</f>
        <v>0</v>
      </c>
      <c r="F183" s="67">
        <f>IFERROR('Sample Data_2017'!G184-'Sample Data_2017'!H184,"")</f>
        <v>0</v>
      </c>
      <c r="G183" s="67">
        <f>IFERROR('Sample Data_2017'!I184-'Sample Data_2017'!J184,"")</f>
        <v>0</v>
      </c>
    </row>
    <row r="184" spans="1:7" ht="16.2">
      <c r="A184" s="55"/>
      <c r="B184" s="56">
        <v>51109</v>
      </c>
      <c r="C184" s="56"/>
      <c r="D184" s="63" t="s">
        <v>149</v>
      </c>
      <c r="E184" s="67">
        <f>IFERROR('Sample Data_2017'!E185-'Sample Data_2017'!F185,"")</f>
        <v>0</v>
      </c>
      <c r="F184" s="67">
        <f>IFERROR('Sample Data_2017'!G185-'Sample Data_2017'!H185,"")</f>
        <v>0</v>
      </c>
      <c r="G184" s="67">
        <f>IFERROR('Sample Data_2017'!I185-'Sample Data_2017'!J185,"")</f>
        <v>0</v>
      </c>
    </row>
    <row r="185" spans="1:7" ht="16.2">
      <c r="A185" s="55"/>
      <c r="B185" s="56">
        <v>51110</v>
      </c>
      <c r="C185" s="56"/>
      <c r="D185" s="63" t="s">
        <v>150</v>
      </c>
      <c r="E185" s="67">
        <f>IFERROR('Sample Data_2017'!E186-'Sample Data_2017'!F186,"")</f>
        <v>0</v>
      </c>
      <c r="F185" s="67">
        <f>IFERROR('Sample Data_2017'!G186-'Sample Data_2017'!H186,"")</f>
        <v>0</v>
      </c>
      <c r="G185" s="67">
        <f>IFERROR('Sample Data_2017'!I186-'Sample Data_2017'!J186,"")</f>
        <v>0</v>
      </c>
    </row>
    <row r="186" spans="1:7" ht="16.2">
      <c r="A186" s="55"/>
      <c r="B186" s="56">
        <v>51111</v>
      </c>
      <c r="C186" s="56"/>
      <c r="D186" s="63" t="s">
        <v>391</v>
      </c>
      <c r="E186" s="67">
        <f>IFERROR('Sample Data_2017'!E187-'Sample Data_2017'!F187,"")</f>
        <v>0</v>
      </c>
      <c r="F186" s="67">
        <f>IFERROR('Sample Data_2017'!G187-'Sample Data_2017'!H187,"")</f>
        <v>4800</v>
      </c>
      <c r="G186" s="67">
        <f>IFERROR('Sample Data_2017'!I187-'Sample Data_2017'!J187,"")</f>
        <v>4800</v>
      </c>
    </row>
    <row r="187" spans="1:7" ht="16.2">
      <c r="A187" s="55"/>
      <c r="B187" s="56">
        <v>51112</v>
      </c>
      <c r="C187" s="56"/>
      <c r="D187" s="63" t="s">
        <v>151</v>
      </c>
      <c r="E187" s="67">
        <f>IFERROR('Sample Data_2017'!E188-'Sample Data_2017'!F188,"")</f>
        <v>0</v>
      </c>
      <c r="F187" s="67">
        <f>IFERROR('Sample Data_2017'!G188-'Sample Data_2017'!H188,"")</f>
        <v>2400</v>
      </c>
      <c r="G187" s="67">
        <f>IFERROR('Sample Data_2017'!I188-'Sample Data_2017'!J188,"")</f>
        <v>2400</v>
      </c>
    </row>
    <row r="188" spans="1:7" ht="16.2">
      <c r="A188" s="55"/>
      <c r="B188" s="56">
        <v>51113</v>
      </c>
      <c r="C188" s="56"/>
      <c r="D188" s="63" t="s">
        <v>152</v>
      </c>
      <c r="E188" s="67">
        <f>IFERROR('Sample Data_2017'!E189-'Sample Data_2017'!F189,"")</f>
        <v>0</v>
      </c>
      <c r="F188" s="67">
        <f>IFERROR('Sample Data_2017'!G189-'Sample Data_2017'!H189,"")</f>
        <v>0</v>
      </c>
      <c r="G188" s="67">
        <f>IFERROR('Sample Data_2017'!I189-'Sample Data_2017'!J189,"")</f>
        <v>0</v>
      </c>
    </row>
    <row r="189" spans="1:7" ht="16.2">
      <c r="A189" s="55"/>
      <c r="B189" s="56">
        <v>51114</v>
      </c>
      <c r="C189" s="56"/>
      <c r="D189" s="63" t="s">
        <v>153</v>
      </c>
      <c r="E189" s="67">
        <f>IFERROR('Sample Data_2017'!E190-'Sample Data_2017'!F190,"")</f>
        <v>0</v>
      </c>
      <c r="F189" s="67">
        <f>IFERROR('Sample Data_2017'!G190-'Sample Data_2017'!H190,"")</f>
        <v>0</v>
      </c>
      <c r="G189" s="67">
        <f>IFERROR('Sample Data_2017'!I190-'Sample Data_2017'!J190,"")</f>
        <v>0</v>
      </c>
    </row>
    <row r="190" spans="1:7" ht="16.2">
      <c r="A190" s="55"/>
      <c r="B190" s="56">
        <v>51115</v>
      </c>
      <c r="C190" s="56"/>
      <c r="D190" s="63" t="s">
        <v>154</v>
      </c>
      <c r="E190" s="67">
        <f>IFERROR('Sample Data_2017'!E191-'Sample Data_2017'!F191,"")</f>
        <v>0</v>
      </c>
      <c r="F190" s="67">
        <f>IFERROR('Sample Data_2017'!G191-'Sample Data_2017'!H191,"")</f>
        <v>0</v>
      </c>
      <c r="G190" s="67">
        <f>IFERROR('Sample Data_2017'!I191-'Sample Data_2017'!J191,"")</f>
        <v>0</v>
      </c>
    </row>
    <row r="191" spans="1:7" ht="16.2">
      <c r="A191" s="55"/>
      <c r="B191" s="56">
        <v>51116</v>
      </c>
      <c r="C191" s="56"/>
      <c r="D191" s="63" t="s">
        <v>155</v>
      </c>
      <c r="E191" s="67">
        <f>IFERROR('Sample Data_2017'!E192-'Sample Data_2017'!F192,"")</f>
        <v>0</v>
      </c>
      <c r="F191" s="67">
        <f>IFERROR('Sample Data_2017'!G192-'Sample Data_2017'!H192,"")</f>
        <v>0</v>
      </c>
      <c r="G191" s="67">
        <f>IFERROR('Sample Data_2017'!I192-'Sample Data_2017'!J192,"")</f>
        <v>0</v>
      </c>
    </row>
    <row r="192" spans="1:7" ht="16.2">
      <c r="A192" s="55"/>
      <c r="B192" s="56">
        <v>51117</v>
      </c>
      <c r="C192" s="56"/>
      <c r="D192" s="63" t="s">
        <v>156</v>
      </c>
      <c r="E192" s="67">
        <f>IFERROR('Sample Data_2017'!E193-'Sample Data_2017'!F193,"")</f>
        <v>0</v>
      </c>
      <c r="F192" s="67">
        <f>IFERROR('Sample Data_2017'!G193-'Sample Data_2017'!H193,"")</f>
        <v>0</v>
      </c>
      <c r="G192" s="67">
        <f>IFERROR('Sample Data_2017'!I193-'Sample Data_2017'!J193,"")</f>
        <v>0</v>
      </c>
    </row>
    <row r="193" spans="1:7" ht="16.2">
      <c r="A193" s="55"/>
      <c r="B193" s="56">
        <v>51118</v>
      </c>
      <c r="C193" s="56"/>
      <c r="D193" s="63" t="s">
        <v>157</v>
      </c>
      <c r="E193" s="67">
        <f>IFERROR('Sample Data_2017'!E194-'Sample Data_2017'!F194,"")</f>
        <v>0</v>
      </c>
      <c r="F193" s="67">
        <f>IFERROR('Sample Data_2017'!G194-'Sample Data_2017'!H194,"")</f>
        <v>0</v>
      </c>
      <c r="G193" s="67">
        <f>IFERROR('Sample Data_2017'!I194-'Sample Data_2017'!J194,"")</f>
        <v>0</v>
      </c>
    </row>
    <row r="194" spans="1:7" ht="16.2">
      <c r="A194" s="55"/>
      <c r="B194" s="56">
        <v>51119</v>
      </c>
      <c r="C194" s="56"/>
      <c r="D194" s="63" t="s">
        <v>158</v>
      </c>
      <c r="E194" s="67">
        <f>IFERROR('Sample Data_2017'!E195-'Sample Data_2017'!F195,"")</f>
        <v>0</v>
      </c>
      <c r="F194" s="67">
        <f>IFERROR('Sample Data_2017'!G195-'Sample Data_2017'!H195,"")</f>
        <v>0</v>
      </c>
      <c r="G194" s="67">
        <f>IFERROR('Sample Data_2017'!I195-'Sample Data_2017'!J195,"")</f>
        <v>0</v>
      </c>
    </row>
    <row r="195" spans="1:7" ht="16.2">
      <c r="A195" s="55"/>
      <c r="B195" s="56">
        <v>51120</v>
      </c>
      <c r="C195" s="56"/>
      <c r="D195" s="63" t="s">
        <v>392</v>
      </c>
      <c r="E195" s="67">
        <f>IFERROR('Sample Data_2017'!E196-'Sample Data_2017'!F196,"")</f>
        <v>0</v>
      </c>
      <c r="F195" s="67">
        <f>IFERROR('Sample Data_2017'!G196-'Sample Data_2017'!H196,"")</f>
        <v>0</v>
      </c>
      <c r="G195" s="67">
        <f>IFERROR('Sample Data_2017'!I196-'Sample Data_2017'!J196,"")</f>
        <v>0</v>
      </c>
    </row>
    <row r="196" spans="1:7" ht="16.2">
      <c r="A196" s="55"/>
      <c r="B196" s="56">
        <v>51201</v>
      </c>
      <c r="C196" s="56"/>
      <c r="D196" s="63" t="s">
        <v>159</v>
      </c>
      <c r="E196" s="67">
        <f>IFERROR('Sample Data_2017'!E197-'Sample Data_2017'!F197,"")</f>
        <v>0</v>
      </c>
      <c r="F196" s="67">
        <f>IFERROR('Sample Data_2017'!G197-'Sample Data_2017'!H197,"")</f>
        <v>2900</v>
      </c>
      <c r="G196" s="67">
        <f>IFERROR('Sample Data_2017'!I197-'Sample Data_2017'!J197,"")</f>
        <v>2900</v>
      </c>
    </row>
    <row r="197" spans="1:7" ht="16.2">
      <c r="A197" s="55"/>
      <c r="B197" s="56">
        <v>51202</v>
      </c>
      <c r="C197" s="56"/>
      <c r="D197" s="63" t="s">
        <v>160</v>
      </c>
      <c r="E197" s="67">
        <f>IFERROR('Sample Data_2017'!E198-'Sample Data_2017'!F198,"")</f>
        <v>0</v>
      </c>
      <c r="F197" s="67">
        <f>IFERROR('Sample Data_2017'!G198-'Sample Data_2017'!H198,"")</f>
        <v>3692.8</v>
      </c>
      <c r="G197" s="67">
        <f>IFERROR('Sample Data_2017'!I198-'Sample Data_2017'!J198,"")</f>
        <v>3692.8</v>
      </c>
    </row>
    <row r="198" spans="1:7" ht="16.2">
      <c r="A198" s="55"/>
      <c r="B198" s="56">
        <v>51203</v>
      </c>
      <c r="C198" s="56"/>
      <c r="D198" s="63" t="s">
        <v>161</v>
      </c>
      <c r="E198" s="67">
        <f>IFERROR('Sample Data_2017'!E199-'Sample Data_2017'!F199,"")</f>
        <v>0</v>
      </c>
      <c r="F198" s="67">
        <f>IFERROR('Sample Data_2017'!G199-'Sample Data_2017'!H199,"")</f>
        <v>0</v>
      </c>
      <c r="G198" s="67">
        <f>IFERROR('Sample Data_2017'!I199-'Sample Data_2017'!J199,"")</f>
        <v>0</v>
      </c>
    </row>
    <row r="199" spans="1:7" ht="16.2">
      <c r="A199" s="55"/>
      <c r="B199" s="56">
        <v>51204</v>
      </c>
      <c r="C199" s="56"/>
      <c r="D199" s="63" t="s">
        <v>162</v>
      </c>
      <c r="E199" s="67">
        <f>IFERROR('Sample Data_2017'!E200-'Sample Data_2017'!F200,"")</f>
        <v>0</v>
      </c>
      <c r="F199" s="67">
        <f>IFERROR('Sample Data_2017'!G200-'Sample Data_2017'!H200,"")</f>
        <v>11088.8</v>
      </c>
      <c r="G199" s="67">
        <f>IFERROR('Sample Data_2017'!I200-'Sample Data_2017'!J200,"")</f>
        <v>11088.8</v>
      </c>
    </row>
    <row r="200" spans="1:7" ht="16.2">
      <c r="A200" s="55"/>
      <c r="B200" s="56">
        <v>51205</v>
      </c>
      <c r="C200" s="56"/>
      <c r="D200" s="63" t="s">
        <v>163</v>
      </c>
      <c r="E200" s="67">
        <f>IFERROR('Sample Data_2017'!E201-'Sample Data_2017'!F201,"")</f>
        <v>0</v>
      </c>
      <c r="F200" s="67">
        <f>IFERROR('Sample Data_2017'!G201-'Sample Data_2017'!H201,"")</f>
        <v>34711.1</v>
      </c>
      <c r="G200" s="67">
        <f>IFERROR('Sample Data_2017'!I201-'Sample Data_2017'!J201,"")</f>
        <v>34711.1</v>
      </c>
    </row>
    <row r="201" spans="1:7" ht="16.2">
      <c r="A201" s="55"/>
      <c r="B201" s="56">
        <v>51206</v>
      </c>
      <c r="C201" s="56"/>
      <c r="D201" s="63" t="s">
        <v>164</v>
      </c>
      <c r="E201" s="67">
        <f>IFERROR('Sample Data_2017'!E202-'Sample Data_2017'!F202,"")</f>
        <v>0</v>
      </c>
      <c r="F201" s="67">
        <f>IFERROR('Sample Data_2017'!G202-'Sample Data_2017'!H202,"")</f>
        <v>3664.26</v>
      </c>
      <c r="G201" s="67">
        <f>IFERROR('Sample Data_2017'!I202-'Sample Data_2017'!J202,"")</f>
        <v>3664.26</v>
      </c>
    </row>
    <row r="202" spans="1:7" ht="16.2">
      <c r="A202" s="55"/>
      <c r="B202" s="56">
        <v>51207</v>
      </c>
      <c r="C202" s="56"/>
      <c r="D202" s="63" t="s">
        <v>165</v>
      </c>
      <c r="E202" s="67">
        <f>IFERROR('Sample Data_2017'!E203-'Sample Data_2017'!F203,"")</f>
        <v>0</v>
      </c>
      <c r="F202" s="67">
        <f>IFERROR('Sample Data_2017'!G203-'Sample Data_2017'!H203,"")</f>
        <v>1445</v>
      </c>
      <c r="G202" s="67">
        <f>IFERROR('Sample Data_2017'!I203-'Sample Data_2017'!J203,"")</f>
        <v>1445</v>
      </c>
    </row>
    <row r="203" spans="1:7" ht="16.2">
      <c r="A203" s="59"/>
      <c r="B203" s="56">
        <v>51208</v>
      </c>
      <c r="C203" s="56"/>
      <c r="D203" s="63" t="s">
        <v>166</v>
      </c>
      <c r="E203" s="67">
        <f>IFERROR('Sample Data_2017'!E204-'Sample Data_2017'!F204,"")</f>
        <v>0</v>
      </c>
      <c r="F203" s="67">
        <f>IFERROR('Sample Data_2017'!G204-'Sample Data_2017'!H204,"")</f>
        <v>0</v>
      </c>
      <c r="G203" s="67">
        <f>IFERROR('Sample Data_2017'!I204-'Sample Data_2017'!J204,"")</f>
        <v>0</v>
      </c>
    </row>
    <row r="204" spans="1:7" ht="16.2">
      <c r="A204" s="59"/>
      <c r="B204" s="60">
        <v>5210101</v>
      </c>
      <c r="C204" s="66"/>
      <c r="D204" s="63" t="s">
        <v>418</v>
      </c>
      <c r="E204" s="67">
        <f>IFERROR('Sample Data_2017'!E205-'Sample Data_2017'!F205,"")</f>
        <v>0</v>
      </c>
      <c r="F204" s="67">
        <f>IFERROR('Sample Data_2017'!G205-'Sample Data_2017'!H205,"")</f>
        <v>448800</v>
      </c>
      <c r="G204" s="67">
        <f>IFERROR('Sample Data_2017'!I205-'Sample Data_2017'!J205,"")</f>
        <v>448800</v>
      </c>
    </row>
    <row r="205" spans="1:7" ht="16.2">
      <c r="A205" s="59"/>
      <c r="B205" s="60">
        <v>5210102</v>
      </c>
      <c r="C205" s="66"/>
      <c r="D205" s="63" t="s">
        <v>419</v>
      </c>
      <c r="E205" s="67">
        <f>IFERROR('Sample Data_2017'!E206-'Sample Data_2017'!F206,"")</f>
        <v>0</v>
      </c>
      <c r="F205" s="67">
        <f>IFERROR('Sample Data_2017'!G206-'Sample Data_2017'!H206,"")</f>
        <v>0</v>
      </c>
      <c r="G205" s="67">
        <f>IFERROR('Sample Data_2017'!I206-'Sample Data_2017'!J206,"")</f>
        <v>0</v>
      </c>
    </row>
    <row r="206" spans="1:7" ht="16.2">
      <c r="A206" s="59"/>
      <c r="B206" s="60">
        <v>5210201</v>
      </c>
      <c r="C206" s="66"/>
      <c r="D206" s="63" t="s">
        <v>420</v>
      </c>
      <c r="E206" s="67">
        <f>IFERROR('Sample Data_2017'!E207-'Sample Data_2017'!F207,"")</f>
        <v>0</v>
      </c>
      <c r="F206" s="67">
        <f>IFERROR('Sample Data_2017'!G207-'Sample Data_2017'!H207,"")</f>
        <v>337200</v>
      </c>
      <c r="G206" s="67">
        <f>IFERROR('Sample Data_2017'!I207-'Sample Data_2017'!J207,"")</f>
        <v>337200</v>
      </c>
    </row>
    <row r="207" spans="1:7" ht="16.2">
      <c r="A207" s="59"/>
      <c r="B207" s="60">
        <v>5210202</v>
      </c>
      <c r="C207" s="66"/>
      <c r="D207" s="63" t="s">
        <v>421</v>
      </c>
      <c r="E207" s="67">
        <f>IFERROR('Sample Data_2017'!E208-'Sample Data_2017'!F208,"")</f>
        <v>0</v>
      </c>
      <c r="F207" s="67">
        <f>IFERROR('Sample Data_2017'!G208-'Sample Data_2017'!H208,"")</f>
        <v>0</v>
      </c>
      <c r="G207" s="67">
        <f>IFERROR('Sample Data_2017'!I208-'Sample Data_2017'!J208,"")</f>
        <v>0</v>
      </c>
    </row>
    <row r="208" spans="1:7" ht="16.2">
      <c r="A208" s="59"/>
      <c r="B208" s="60">
        <v>5210301</v>
      </c>
      <c r="C208" s="66"/>
      <c r="D208" s="63" t="s">
        <v>422</v>
      </c>
      <c r="E208" s="67">
        <f>IFERROR('Sample Data_2017'!E209-'Sample Data_2017'!F209,"")</f>
        <v>0</v>
      </c>
      <c r="F208" s="67">
        <f>IFERROR('Sample Data_2017'!G209-'Sample Data_2017'!H209,"")</f>
        <v>785997.55</v>
      </c>
      <c r="G208" s="67">
        <f>IFERROR('Sample Data_2017'!I209-'Sample Data_2017'!J209,"")</f>
        <v>785997.55</v>
      </c>
    </row>
    <row r="209" spans="1:7" ht="16.2">
      <c r="A209" s="59"/>
      <c r="B209" s="60">
        <v>5210302</v>
      </c>
      <c r="C209" s="66"/>
      <c r="D209" s="63" t="s">
        <v>423</v>
      </c>
      <c r="E209" s="67">
        <f>IFERROR('Sample Data_2017'!E210-'Sample Data_2017'!F210,"")</f>
        <v>0</v>
      </c>
      <c r="F209" s="67">
        <f>IFERROR('Sample Data_2017'!G210-'Sample Data_2017'!H210,"")</f>
        <v>0</v>
      </c>
      <c r="G209" s="67">
        <f>IFERROR('Sample Data_2017'!I210-'Sample Data_2017'!J210,"")</f>
        <v>0</v>
      </c>
    </row>
    <row r="210" spans="1:7" ht="16.2">
      <c r="A210" s="59"/>
      <c r="B210" s="60">
        <v>5210401</v>
      </c>
      <c r="C210" s="66"/>
      <c r="D210" s="63" t="s">
        <v>424</v>
      </c>
      <c r="E210" s="67">
        <f>IFERROR('Sample Data_2017'!E211-'Sample Data_2017'!F211,"")</f>
        <v>0</v>
      </c>
      <c r="F210" s="67">
        <f>IFERROR('Sample Data_2017'!G211-'Sample Data_2017'!H211,"")</f>
        <v>549700</v>
      </c>
      <c r="G210" s="67">
        <f>IFERROR('Sample Data_2017'!I211-'Sample Data_2017'!J211,"")</f>
        <v>549700</v>
      </c>
    </row>
    <row r="211" spans="1:7" ht="16.2">
      <c r="A211" s="59"/>
      <c r="B211" s="60">
        <v>5210402</v>
      </c>
      <c r="C211" s="66"/>
      <c r="D211" s="65" t="s">
        <v>425</v>
      </c>
      <c r="E211" s="67">
        <f>IFERROR('Sample Data_2017'!E212-'Sample Data_2017'!F212,"")</f>
        <v>0</v>
      </c>
      <c r="F211" s="67">
        <f>IFERROR('Sample Data_2017'!G212-'Sample Data_2017'!H212,"")</f>
        <v>0</v>
      </c>
      <c r="G211" s="67">
        <f>IFERROR('Sample Data_2017'!I212-'Sample Data_2017'!J212,"")</f>
        <v>0</v>
      </c>
    </row>
    <row r="212" spans="1:7" ht="16.2">
      <c r="A212" s="59"/>
      <c r="B212" s="60">
        <v>5210501</v>
      </c>
      <c r="C212" s="66"/>
      <c r="D212" s="63" t="s">
        <v>167</v>
      </c>
      <c r="E212" s="67">
        <f>IFERROR('Sample Data_2017'!E213-'Sample Data_2017'!F213,"")</f>
        <v>0</v>
      </c>
      <c r="F212" s="67">
        <f>IFERROR('Sample Data_2017'!G213-'Sample Data_2017'!H213,"")</f>
        <v>391700.79</v>
      </c>
      <c r="G212" s="67">
        <f>IFERROR('Sample Data_2017'!I213-'Sample Data_2017'!J213,"")</f>
        <v>391700.79</v>
      </c>
    </row>
    <row r="213" spans="1:7" ht="16.2">
      <c r="A213" s="59"/>
      <c r="B213" s="60">
        <v>5210502</v>
      </c>
      <c r="C213" s="66"/>
      <c r="D213" s="63" t="s">
        <v>168</v>
      </c>
      <c r="E213" s="67">
        <f>IFERROR('Sample Data_2017'!E214-'Sample Data_2017'!F214,"")</f>
        <v>0</v>
      </c>
      <c r="F213" s="67">
        <f>IFERROR('Sample Data_2017'!G214-'Sample Data_2017'!H214,"")</f>
        <v>0</v>
      </c>
      <c r="G213" s="67">
        <f>IFERROR('Sample Data_2017'!I214-'Sample Data_2017'!J214,"")</f>
        <v>0</v>
      </c>
    </row>
    <row r="214" spans="1:7" ht="16.2">
      <c r="A214" s="55"/>
      <c r="B214" s="56">
        <v>5210601</v>
      </c>
      <c r="C214" s="66"/>
      <c r="D214" s="63" t="s">
        <v>169</v>
      </c>
      <c r="E214" s="67">
        <f>IFERROR('Sample Data_2017'!E215-'Sample Data_2017'!F215,"")</f>
        <v>0</v>
      </c>
      <c r="F214" s="67">
        <f>IFERROR('Sample Data_2017'!G215-'Sample Data_2017'!H215,"")</f>
        <v>0</v>
      </c>
      <c r="G214" s="67">
        <f>IFERROR('Sample Data_2017'!I215-'Sample Data_2017'!J215,"")</f>
        <v>0</v>
      </c>
    </row>
    <row r="215" spans="1:7" ht="16.2">
      <c r="A215" s="55"/>
      <c r="B215" s="56">
        <v>5210602</v>
      </c>
      <c r="C215" s="66"/>
      <c r="D215" s="63" t="s">
        <v>171</v>
      </c>
      <c r="E215" s="67">
        <f>IFERROR('Sample Data_2017'!E216-'Sample Data_2017'!F216,"")</f>
        <v>0</v>
      </c>
      <c r="F215" s="67">
        <f>IFERROR('Sample Data_2017'!G216-'Sample Data_2017'!H216,"")</f>
        <v>0</v>
      </c>
      <c r="G215" s="67">
        <f>IFERROR('Sample Data_2017'!I216-'Sample Data_2017'!J216,"")</f>
        <v>0</v>
      </c>
    </row>
    <row r="216" spans="1:7" ht="16.2">
      <c r="A216" s="55"/>
      <c r="B216" s="56">
        <v>5210701</v>
      </c>
      <c r="C216" s="66"/>
      <c r="D216" s="63" t="s">
        <v>170</v>
      </c>
      <c r="E216" s="67">
        <f>IFERROR('Sample Data_2017'!E217-'Sample Data_2017'!F217,"")</f>
        <v>0</v>
      </c>
      <c r="F216" s="67">
        <f>IFERROR('Sample Data_2017'!G217-'Sample Data_2017'!H217,"")</f>
        <v>0</v>
      </c>
      <c r="G216" s="67">
        <f>IFERROR('Sample Data_2017'!I217-'Sample Data_2017'!J217,"")</f>
        <v>0</v>
      </c>
    </row>
    <row r="217" spans="1:7" ht="16.2">
      <c r="A217" s="55"/>
      <c r="B217" s="56">
        <v>5210702</v>
      </c>
      <c r="C217" s="66"/>
      <c r="D217" s="63" t="s">
        <v>172</v>
      </c>
      <c r="E217" s="67">
        <f>IFERROR('Sample Data_2017'!E218-'Sample Data_2017'!F218,"")</f>
        <v>0</v>
      </c>
      <c r="F217" s="67">
        <f>IFERROR('Sample Data_2017'!G218-'Sample Data_2017'!H218,"")</f>
        <v>0</v>
      </c>
      <c r="G217" s="67">
        <f>IFERROR('Sample Data_2017'!I218-'Sample Data_2017'!J218,"")</f>
        <v>0</v>
      </c>
    </row>
    <row r="218" spans="1:7" ht="16.2">
      <c r="A218" s="55"/>
      <c r="B218" s="56">
        <v>5210801</v>
      </c>
      <c r="C218" s="66"/>
      <c r="D218" s="63" t="s">
        <v>173</v>
      </c>
      <c r="E218" s="67">
        <f>IFERROR('Sample Data_2017'!E219-'Sample Data_2017'!F219,"")</f>
        <v>0</v>
      </c>
      <c r="F218" s="67">
        <f>IFERROR('Sample Data_2017'!G219-'Sample Data_2017'!H219,"")</f>
        <v>0</v>
      </c>
      <c r="G218" s="67">
        <f>IFERROR('Sample Data_2017'!I219-'Sample Data_2017'!J219,"")</f>
        <v>0</v>
      </c>
    </row>
    <row r="219" spans="1:7" ht="16.2">
      <c r="A219" s="55"/>
      <c r="B219" s="56">
        <v>5210802</v>
      </c>
      <c r="C219" s="66"/>
      <c r="D219" s="63" t="s">
        <v>176</v>
      </c>
      <c r="E219" s="67">
        <f>IFERROR('Sample Data_2017'!E220-'Sample Data_2017'!F220,"")</f>
        <v>0</v>
      </c>
      <c r="F219" s="67">
        <f>IFERROR('Sample Data_2017'!G220-'Sample Data_2017'!H220,"")</f>
        <v>0</v>
      </c>
      <c r="G219" s="67">
        <f>IFERROR('Sample Data_2017'!I220-'Sample Data_2017'!J220,"")</f>
        <v>0</v>
      </c>
    </row>
    <row r="220" spans="1:7" ht="16.2">
      <c r="A220" s="55"/>
      <c r="B220" s="56">
        <v>5210901</v>
      </c>
      <c r="C220" s="66"/>
      <c r="D220" s="63" t="s">
        <v>174</v>
      </c>
      <c r="E220" s="67">
        <f>IFERROR('Sample Data_2017'!E221-'Sample Data_2017'!F221,"")</f>
        <v>0</v>
      </c>
      <c r="F220" s="67">
        <f>IFERROR('Sample Data_2017'!G221-'Sample Data_2017'!H221,"")</f>
        <v>0</v>
      </c>
      <c r="G220" s="67">
        <f>IFERROR('Sample Data_2017'!I221-'Sample Data_2017'!J221,"")</f>
        <v>0</v>
      </c>
    </row>
    <row r="221" spans="1:7" ht="16.2">
      <c r="A221" s="55"/>
      <c r="B221" s="56">
        <v>5210902</v>
      </c>
      <c r="C221" s="66"/>
      <c r="D221" s="63" t="s">
        <v>177</v>
      </c>
      <c r="E221" s="67">
        <f>IFERROR('Sample Data_2017'!E222-'Sample Data_2017'!F222,"")</f>
        <v>0</v>
      </c>
      <c r="F221" s="67">
        <f>IFERROR('Sample Data_2017'!G222-'Sample Data_2017'!H222,"")</f>
        <v>0</v>
      </c>
      <c r="G221" s="67">
        <f>IFERROR('Sample Data_2017'!I222-'Sample Data_2017'!J222,"")</f>
        <v>0</v>
      </c>
    </row>
    <row r="222" spans="1:7" ht="16.2">
      <c r="A222" s="55"/>
      <c r="B222" s="56">
        <v>5211001</v>
      </c>
      <c r="C222" s="66"/>
      <c r="D222" s="63" t="s">
        <v>175</v>
      </c>
      <c r="E222" s="67">
        <f>IFERROR('Sample Data_2017'!E223-'Sample Data_2017'!F223,"")</f>
        <v>0</v>
      </c>
      <c r="F222" s="67">
        <f>IFERROR('Sample Data_2017'!G223-'Sample Data_2017'!H223,"")</f>
        <v>36191.699999999997</v>
      </c>
      <c r="G222" s="67">
        <f>IFERROR('Sample Data_2017'!I223-'Sample Data_2017'!J223,"")</f>
        <v>36191.699999999997</v>
      </c>
    </row>
    <row r="223" spans="1:7" ht="16.2">
      <c r="A223" s="55"/>
      <c r="B223" s="56">
        <v>5211002</v>
      </c>
      <c r="C223" s="66"/>
      <c r="D223" s="63" t="s">
        <v>178</v>
      </c>
      <c r="E223" s="67">
        <f>IFERROR('Sample Data_2017'!E224-'Sample Data_2017'!F224,"")</f>
        <v>0</v>
      </c>
      <c r="F223" s="67">
        <f>IFERROR('Sample Data_2017'!G224-'Sample Data_2017'!H224,"")</f>
        <v>0</v>
      </c>
      <c r="G223" s="67">
        <f>IFERROR('Sample Data_2017'!I224-'Sample Data_2017'!J224,"")</f>
        <v>0</v>
      </c>
    </row>
    <row r="224" spans="1:7" ht="16.2">
      <c r="A224" s="55"/>
      <c r="B224" s="56">
        <v>5211101</v>
      </c>
      <c r="C224" s="66"/>
      <c r="D224" s="63" t="s">
        <v>393</v>
      </c>
      <c r="E224" s="67">
        <f>IFERROR('Sample Data_2017'!E225-'Sample Data_2017'!F225,"")</f>
        <v>0</v>
      </c>
      <c r="F224" s="67">
        <f>IFERROR('Sample Data_2017'!G225-'Sample Data_2017'!H225,"")</f>
        <v>0</v>
      </c>
      <c r="G224" s="67">
        <f>IFERROR('Sample Data_2017'!I225-'Sample Data_2017'!J225,"")</f>
        <v>0</v>
      </c>
    </row>
    <row r="225" spans="1:7" ht="16.2">
      <c r="A225" s="55"/>
      <c r="B225" s="56">
        <v>5211102</v>
      </c>
      <c r="C225" s="66"/>
      <c r="D225" s="63" t="s">
        <v>394</v>
      </c>
      <c r="E225" s="67">
        <f>IFERROR('Sample Data_2017'!E226-'Sample Data_2017'!F226,"")</f>
        <v>0</v>
      </c>
      <c r="F225" s="67">
        <f>IFERROR('Sample Data_2017'!G226-'Sample Data_2017'!H226,"")</f>
        <v>0</v>
      </c>
      <c r="G225" s="67">
        <f>IFERROR('Sample Data_2017'!I226-'Sample Data_2017'!J226,"")</f>
        <v>0</v>
      </c>
    </row>
    <row r="226" spans="1:7" ht="16.2">
      <c r="A226" s="55"/>
      <c r="B226" s="56">
        <v>52201</v>
      </c>
      <c r="C226" s="66"/>
      <c r="D226" s="63" t="s">
        <v>416</v>
      </c>
      <c r="E226" s="67">
        <f>IFERROR('Sample Data_2017'!E227-'Sample Data_2017'!F227,"")</f>
        <v>0</v>
      </c>
      <c r="F226" s="67">
        <f>IFERROR('Sample Data_2017'!G227-'Sample Data_2017'!H227,"")</f>
        <v>140</v>
      </c>
      <c r="G226" s="67">
        <f>IFERROR('Sample Data_2017'!I227-'Sample Data_2017'!J227,"")</f>
        <v>140</v>
      </c>
    </row>
    <row r="227" spans="1:7" ht="16.2">
      <c r="A227" s="55"/>
      <c r="B227" s="56">
        <v>52202</v>
      </c>
      <c r="C227" s="66"/>
      <c r="D227" s="63" t="s">
        <v>413</v>
      </c>
      <c r="E227" s="67">
        <f>IFERROR('Sample Data_2017'!E228-'Sample Data_2017'!F228,"")</f>
        <v>0</v>
      </c>
      <c r="F227" s="67">
        <f>IFERROR('Sample Data_2017'!G228-'Sample Data_2017'!H228,"")</f>
        <v>116191.7</v>
      </c>
      <c r="G227" s="67">
        <f>IFERROR('Sample Data_2017'!I228-'Sample Data_2017'!J228,"")</f>
        <v>116191.7</v>
      </c>
    </row>
    <row r="228" spans="1:7" ht="16.2">
      <c r="A228" s="55"/>
      <c r="B228" s="56">
        <v>52203</v>
      </c>
      <c r="C228" s="56"/>
      <c r="D228" s="63" t="s">
        <v>179</v>
      </c>
      <c r="E228" s="67">
        <f>IFERROR('Sample Data_2017'!E229-'Sample Data_2017'!F229,"")</f>
        <v>0</v>
      </c>
      <c r="F228" s="67">
        <f>IFERROR('Sample Data_2017'!G229-'Sample Data_2017'!H229,"")</f>
        <v>43029.770000000004</v>
      </c>
      <c r="G228" s="67">
        <f>IFERROR('Sample Data_2017'!I229-'Sample Data_2017'!J229,"")</f>
        <v>43029.770000000004</v>
      </c>
    </row>
    <row r="229" spans="1:7" ht="16.2">
      <c r="A229" s="55"/>
      <c r="B229" s="56">
        <v>52204</v>
      </c>
      <c r="C229" s="56"/>
      <c r="D229" s="63" t="s">
        <v>180</v>
      </c>
      <c r="E229" s="67">
        <f>IFERROR('Sample Data_2017'!E230-'Sample Data_2017'!F230,"")</f>
        <v>0</v>
      </c>
      <c r="F229" s="67">
        <f>IFERROR('Sample Data_2017'!G230-'Sample Data_2017'!H230,"")</f>
        <v>500</v>
      </c>
      <c r="G229" s="67">
        <f>IFERROR('Sample Data_2017'!I230-'Sample Data_2017'!J230,"")</f>
        <v>500</v>
      </c>
    </row>
    <row r="230" spans="1:7" ht="16.2">
      <c r="A230" s="55"/>
      <c r="B230" s="56">
        <v>52205</v>
      </c>
      <c r="C230" s="56"/>
      <c r="D230" s="63" t="s">
        <v>181</v>
      </c>
      <c r="E230" s="67">
        <f>IFERROR('Sample Data_2017'!E231-'Sample Data_2017'!F231,"")</f>
        <v>0</v>
      </c>
      <c r="F230" s="67">
        <f>IFERROR('Sample Data_2017'!G231-'Sample Data_2017'!H231,"")</f>
        <v>53903.8</v>
      </c>
      <c r="G230" s="67">
        <f>IFERROR('Sample Data_2017'!I231-'Sample Data_2017'!J231,"")</f>
        <v>53903.8</v>
      </c>
    </row>
    <row r="231" spans="1:7" ht="16.2">
      <c r="A231" s="55"/>
      <c r="B231" s="56">
        <v>52206</v>
      </c>
      <c r="C231" s="56"/>
      <c r="D231" s="63" t="s">
        <v>182</v>
      </c>
      <c r="E231" s="67">
        <f>IFERROR('Sample Data_2017'!E232-'Sample Data_2017'!F232,"")</f>
        <v>0</v>
      </c>
      <c r="F231" s="67">
        <f>IFERROR('Sample Data_2017'!G232-'Sample Data_2017'!H232,"")</f>
        <v>0</v>
      </c>
      <c r="G231" s="67">
        <f>IFERROR('Sample Data_2017'!I232-'Sample Data_2017'!J232,"")</f>
        <v>0</v>
      </c>
    </row>
    <row r="232" spans="1:7" ht="16.2">
      <c r="A232" s="55"/>
      <c r="B232" s="56">
        <v>52207</v>
      </c>
      <c r="C232" s="56"/>
      <c r="D232" s="63" t="s">
        <v>183</v>
      </c>
      <c r="E232" s="67">
        <f>IFERROR('Sample Data_2017'!E233-'Sample Data_2017'!F233,"")</f>
        <v>0</v>
      </c>
      <c r="F232" s="67">
        <f>IFERROR('Sample Data_2017'!G233-'Sample Data_2017'!H233,"")</f>
        <v>640</v>
      </c>
      <c r="G232" s="67">
        <f>IFERROR('Sample Data_2017'!I233-'Sample Data_2017'!J233,"")</f>
        <v>640</v>
      </c>
    </row>
    <row r="233" spans="1:7" ht="16.2">
      <c r="A233" s="55"/>
      <c r="B233" s="56">
        <v>52208</v>
      </c>
      <c r="C233" s="56"/>
      <c r="D233" s="63" t="s">
        <v>184</v>
      </c>
      <c r="E233" s="67">
        <f>IFERROR('Sample Data_2017'!E234-'Sample Data_2017'!F234,"")</f>
        <v>0</v>
      </c>
      <c r="F233" s="67">
        <f>IFERROR('Sample Data_2017'!G234-'Sample Data_2017'!H234,"")</f>
        <v>0</v>
      </c>
      <c r="G233" s="67">
        <f>IFERROR('Sample Data_2017'!I234-'Sample Data_2017'!J234,"")</f>
        <v>0</v>
      </c>
    </row>
    <row r="234" spans="1:7" ht="16.2">
      <c r="A234" s="55"/>
      <c r="B234" s="56">
        <v>52209</v>
      </c>
      <c r="C234" s="56"/>
      <c r="D234" s="63" t="s">
        <v>185</v>
      </c>
      <c r="E234" s="67">
        <f>IFERROR('Sample Data_2017'!E235-'Sample Data_2017'!F235,"")</f>
        <v>0</v>
      </c>
      <c r="F234" s="67">
        <f>IFERROR('Sample Data_2017'!G235-'Sample Data_2017'!H235,"")</f>
        <v>9315</v>
      </c>
      <c r="G234" s="67">
        <f>IFERROR('Sample Data_2017'!I235-'Sample Data_2017'!J235,"")</f>
        <v>9315</v>
      </c>
    </row>
    <row r="235" spans="1:7" ht="16.2">
      <c r="A235" s="55"/>
      <c r="B235" s="56">
        <v>5221001</v>
      </c>
      <c r="C235" s="66"/>
      <c r="D235" s="63" t="s">
        <v>186</v>
      </c>
      <c r="E235" s="67">
        <f>IFERROR('Sample Data_2017'!E236-'Sample Data_2017'!F236,"")</f>
        <v>0</v>
      </c>
      <c r="F235" s="67">
        <f>IFERROR('Sample Data_2017'!G236-'Sample Data_2017'!H236,"")</f>
        <v>106084.88</v>
      </c>
      <c r="G235" s="67">
        <f>IFERROR('Sample Data_2017'!I236-'Sample Data_2017'!J236,"")</f>
        <v>106084.88</v>
      </c>
    </row>
    <row r="236" spans="1:7" ht="16.2">
      <c r="A236" s="55"/>
      <c r="B236" s="56">
        <v>5221002</v>
      </c>
      <c r="C236" s="66"/>
      <c r="D236" s="63" t="s">
        <v>187</v>
      </c>
      <c r="E236" s="67">
        <f>IFERROR('Sample Data_2017'!E237-'Sample Data_2017'!F237,"")</f>
        <v>0</v>
      </c>
      <c r="F236" s="67">
        <f>IFERROR('Sample Data_2017'!G237-'Sample Data_2017'!H237,"")</f>
        <v>0</v>
      </c>
      <c r="G236" s="67">
        <f>IFERROR('Sample Data_2017'!I237-'Sample Data_2017'!J237,"")</f>
        <v>0</v>
      </c>
    </row>
    <row r="237" spans="1:7" ht="16.2">
      <c r="A237" s="55"/>
      <c r="B237" s="56">
        <v>5221101</v>
      </c>
      <c r="C237" s="66"/>
      <c r="D237" s="63" t="s">
        <v>188</v>
      </c>
      <c r="E237" s="67">
        <f>IFERROR('Sample Data_2017'!E238-'Sample Data_2017'!F238,"")</f>
        <v>0</v>
      </c>
      <c r="F237" s="67">
        <f>IFERROR('Sample Data_2017'!G238-'Sample Data_2017'!H238,"")</f>
        <v>0</v>
      </c>
      <c r="G237" s="67">
        <f>IFERROR('Sample Data_2017'!I238-'Sample Data_2017'!J238,"")</f>
        <v>0</v>
      </c>
    </row>
    <row r="238" spans="1:7" ht="16.2">
      <c r="A238" s="55"/>
      <c r="B238" s="56">
        <v>5221102</v>
      </c>
      <c r="C238" s="66"/>
      <c r="D238" s="63" t="s">
        <v>189</v>
      </c>
      <c r="E238" s="67">
        <f>IFERROR('Sample Data_2017'!E239-'Sample Data_2017'!F239,"")</f>
        <v>0</v>
      </c>
      <c r="F238" s="67">
        <f>IFERROR('Sample Data_2017'!G239-'Sample Data_2017'!H239,"")</f>
        <v>0</v>
      </c>
      <c r="G238" s="67">
        <f>IFERROR('Sample Data_2017'!I239-'Sample Data_2017'!J239,"")</f>
        <v>0</v>
      </c>
    </row>
    <row r="239" spans="1:7" ht="16.2">
      <c r="A239" s="55"/>
      <c r="B239" s="56">
        <v>52212</v>
      </c>
      <c r="C239" s="56"/>
      <c r="D239" s="63" t="s">
        <v>190</v>
      </c>
      <c r="E239" s="67">
        <f>IFERROR('Sample Data_2017'!E240-'Sample Data_2017'!F240,"")</f>
        <v>0</v>
      </c>
      <c r="F239" s="67">
        <f>IFERROR('Sample Data_2017'!G240-'Sample Data_2017'!H240,"")</f>
        <v>0</v>
      </c>
      <c r="G239" s="67">
        <f>IFERROR('Sample Data_2017'!I240-'Sample Data_2017'!J240,"")</f>
        <v>0</v>
      </c>
    </row>
    <row r="240" spans="1:7" ht="16.2">
      <c r="A240" s="55"/>
      <c r="B240" s="56">
        <v>52213</v>
      </c>
      <c r="C240" s="56"/>
      <c r="D240" s="63" t="s">
        <v>191</v>
      </c>
      <c r="E240" s="67">
        <f>IFERROR('Sample Data_2017'!E241-'Sample Data_2017'!F241,"")</f>
        <v>0</v>
      </c>
      <c r="F240" s="67">
        <f>IFERROR('Sample Data_2017'!G241-'Sample Data_2017'!H241,"")</f>
        <v>0</v>
      </c>
      <c r="G240" s="67">
        <f>IFERROR('Sample Data_2017'!I241-'Sample Data_2017'!J241,"")</f>
        <v>0</v>
      </c>
    </row>
    <row r="241" spans="1:7" ht="16.2">
      <c r="A241" s="55"/>
      <c r="B241" s="56">
        <v>52214</v>
      </c>
      <c r="C241" s="56"/>
      <c r="D241" s="63" t="s">
        <v>192</v>
      </c>
      <c r="E241" s="67">
        <f>IFERROR('Sample Data_2017'!E242-'Sample Data_2017'!F242,"")</f>
        <v>0</v>
      </c>
      <c r="F241" s="67">
        <f>IFERROR('Sample Data_2017'!G242-'Sample Data_2017'!H242,"")</f>
        <v>0</v>
      </c>
      <c r="G241" s="67">
        <f>IFERROR('Sample Data_2017'!I242-'Sample Data_2017'!J242,"")</f>
        <v>0</v>
      </c>
    </row>
    <row r="242" spans="1:7" ht="16.2">
      <c r="A242" s="55"/>
      <c r="B242" s="56">
        <v>52215</v>
      </c>
      <c r="C242" s="56"/>
      <c r="D242" s="63" t="s">
        <v>193</v>
      </c>
      <c r="E242" s="67">
        <f>IFERROR('Sample Data_2017'!E243-'Sample Data_2017'!F243,"")</f>
        <v>0</v>
      </c>
      <c r="F242" s="67">
        <f>IFERROR('Sample Data_2017'!G243-'Sample Data_2017'!H243,"")</f>
        <v>0</v>
      </c>
      <c r="G242" s="67">
        <f>IFERROR('Sample Data_2017'!I243-'Sample Data_2017'!J243,"")</f>
        <v>0</v>
      </c>
    </row>
    <row r="243" spans="1:7" ht="16.2">
      <c r="A243" s="55"/>
      <c r="B243" s="56">
        <v>52216</v>
      </c>
      <c r="C243" s="56"/>
      <c r="D243" s="63" t="s">
        <v>194</v>
      </c>
      <c r="E243" s="67">
        <f>IFERROR('Sample Data_2017'!E244-'Sample Data_2017'!F244,"")</f>
        <v>0</v>
      </c>
      <c r="F243" s="67">
        <f>IFERROR('Sample Data_2017'!G244-'Sample Data_2017'!H244,"")</f>
        <v>0</v>
      </c>
      <c r="G243" s="67">
        <f>IFERROR('Sample Data_2017'!I244-'Sample Data_2017'!J244,"")</f>
        <v>0</v>
      </c>
    </row>
    <row r="244" spans="1:7" ht="16.2">
      <c r="A244" s="55"/>
      <c r="B244" s="56">
        <v>52217</v>
      </c>
      <c r="C244" s="56"/>
      <c r="D244" s="63" t="s">
        <v>195</v>
      </c>
      <c r="E244" s="67">
        <f>IFERROR('Sample Data_2017'!E245-'Sample Data_2017'!F245,"")</f>
        <v>0</v>
      </c>
      <c r="F244" s="67">
        <f>IFERROR('Sample Data_2017'!G245-'Sample Data_2017'!H245,"")</f>
        <v>0</v>
      </c>
      <c r="G244" s="67">
        <f>IFERROR('Sample Data_2017'!I245-'Sample Data_2017'!J245,"")</f>
        <v>0</v>
      </c>
    </row>
    <row r="245" spans="1:7" ht="16.2">
      <c r="A245" s="55"/>
      <c r="B245" s="56">
        <v>52299</v>
      </c>
      <c r="C245" s="56"/>
      <c r="D245" s="63" t="s">
        <v>275</v>
      </c>
      <c r="E245" s="67">
        <f>IFERROR('Sample Data_2017'!E246-'Sample Data_2017'!F246,"")</f>
        <v>0</v>
      </c>
      <c r="F245" s="67">
        <f>IFERROR('Sample Data_2017'!G246-'Sample Data_2017'!H246,"")</f>
        <v>66787.5</v>
      </c>
      <c r="G245" s="67">
        <f>IFERROR('Sample Data_2017'!I246-'Sample Data_2017'!J246,"")</f>
        <v>66787.5</v>
      </c>
    </row>
    <row r="246" spans="1:7" ht="16.2">
      <c r="A246" s="55"/>
      <c r="B246" s="56">
        <v>531</v>
      </c>
      <c r="C246" s="56"/>
      <c r="D246" s="63" t="s">
        <v>276</v>
      </c>
      <c r="E246" s="67">
        <f>IFERROR('Sample Data_2017'!E247-'Sample Data_2017'!F247,"")</f>
        <v>0</v>
      </c>
      <c r="F246" s="67">
        <f>IFERROR('Sample Data_2017'!G247-'Sample Data_2017'!H247,"")</f>
        <v>0</v>
      </c>
      <c r="G246" s="67">
        <f>IFERROR('Sample Data_2017'!I247-'Sample Data_2017'!J247,"")</f>
        <v>0</v>
      </c>
    </row>
    <row r="247" spans="1:7" ht="16.2">
      <c r="A247" s="55"/>
      <c r="B247" s="56">
        <v>532</v>
      </c>
      <c r="C247" s="56"/>
      <c r="D247" s="63" t="s">
        <v>277</v>
      </c>
      <c r="E247" s="67">
        <f>IFERROR('Sample Data_2017'!E248-'Sample Data_2017'!F248,"")</f>
        <v>0</v>
      </c>
      <c r="F247" s="67">
        <f>IFERROR('Sample Data_2017'!G248-'Sample Data_2017'!H248,"")</f>
        <v>0</v>
      </c>
      <c r="G247" s="67">
        <f>IFERROR('Sample Data_2017'!I248-'Sample Data_2017'!J248,"")</f>
        <v>0</v>
      </c>
    </row>
    <row r="248" spans="1:7" ht="16.2">
      <c r="A248" s="55"/>
      <c r="B248" s="56">
        <v>533</v>
      </c>
      <c r="C248" s="56"/>
      <c r="D248" s="63" t="s">
        <v>278</v>
      </c>
      <c r="E248" s="67">
        <f>IFERROR('Sample Data_2017'!E249-'Sample Data_2017'!F249,"")</f>
        <v>0</v>
      </c>
      <c r="F248" s="67">
        <f>IFERROR('Sample Data_2017'!G249-'Sample Data_2017'!H249,"")</f>
        <v>0</v>
      </c>
      <c r="G248" s="67">
        <f>IFERROR('Sample Data_2017'!I249-'Sample Data_2017'!J249,"")</f>
        <v>0</v>
      </c>
    </row>
    <row r="249" spans="1:7" ht="16.2">
      <c r="A249" s="55"/>
      <c r="B249" s="56">
        <v>534</v>
      </c>
      <c r="C249" s="56"/>
      <c r="D249" s="63" t="s">
        <v>279</v>
      </c>
      <c r="E249" s="67">
        <f>IFERROR('Sample Data_2017'!E250-'Sample Data_2017'!F250,"")</f>
        <v>0</v>
      </c>
      <c r="F249" s="67">
        <f>IFERROR('Sample Data_2017'!G250-'Sample Data_2017'!H250,"")</f>
        <v>0</v>
      </c>
      <c r="G249" s="67">
        <f>IFERROR('Sample Data_2017'!I250-'Sample Data_2017'!J250,"")</f>
        <v>0</v>
      </c>
    </row>
    <row r="250" spans="1:7" ht="16.2">
      <c r="A250" s="55"/>
      <c r="B250" s="56">
        <v>539</v>
      </c>
      <c r="C250" s="56"/>
      <c r="D250" s="63" t="s">
        <v>280</v>
      </c>
      <c r="E250" s="67">
        <f>IFERROR('Sample Data_2017'!E251-'Sample Data_2017'!F251,"")</f>
        <v>0</v>
      </c>
      <c r="F250" s="67">
        <f>IFERROR('Sample Data_2017'!G251-'Sample Data_2017'!H251,"")</f>
        <v>0</v>
      </c>
      <c r="G250" s="67">
        <f>IFERROR('Sample Data_2017'!I251-'Sample Data_2017'!J251,"")</f>
        <v>0</v>
      </c>
    </row>
    <row r="251" spans="1:7" ht="16.2">
      <c r="A251" s="55"/>
      <c r="B251" s="56">
        <v>54101</v>
      </c>
      <c r="C251" s="56"/>
      <c r="D251" s="63" t="s">
        <v>196</v>
      </c>
      <c r="E251" s="67">
        <f>IFERROR('Sample Data_2017'!E252-'Sample Data_2017'!F252,"")</f>
        <v>0</v>
      </c>
      <c r="F251" s="67">
        <f>IFERROR('Sample Data_2017'!G252-'Sample Data_2017'!H252,"")</f>
        <v>0</v>
      </c>
      <c r="G251" s="67">
        <f>IFERROR('Sample Data_2017'!I252-'Sample Data_2017'!J252,"")</f>
        <v>0</v>
      </c>
    </row>
    <row r="252" spans="1:7" ht="16.2">
      <c r="A252" s="55"/>
      <c r="B252" s="56">
        <v>54102</v>
      </c>
      <c r="C252" s="56"/>
      <c r="D252" s="63" t="s">
        <v>197</v>
      </c>
      <c r="E252" s="67">
        <f>IFERROR('Sample Data_2017'!E253-'Sample Data_2017'!F253,"")</f>
        <v>0</v>
      </c>
      <c r="F252" s="67">
        <f>IFERROR('Sample Data_2017'!G253-'Sample Data_2017'!H253,"")</f>
        <v>0</v>
      </c>
      <c r="G252" s="67">
        <f>IFERROR('Sample Data_2017'!I253-'Sample Data_2017'!J253,"")</f>
        <v>0</v>
      </c>
    </row>
    <row r="253" spans="1:7" ht="16.2">
      <c r="A253" s="55"/>
      <c r="B253" s="56">
        <v>542</v>
      </c>
      <c r="C253" s="56"/>
      <c r="D253" s="63" t="s">
        <v>281</v>
      </c>
      <c r="E253" s="67">
        <f>IFERROR('Sample Data_2017'!E254-'Sample Data_2017'!F254,"")</f>
        <v>0</v>
      </c>
      <c r="F253" s="67">
        <f>IFERROR('Sample Data_2017'!G254-'Sample Data_2017'!H254,"")</f>
        <v>128</v>
      </c>
      <c r="G253" s="67">
        <f>IFERROR('Sample Data_2017'!I254-'Sample Data_2017'!J254,"")</f>
        <v>128</v>
      </c>
    </row>
    <row r="254" spans="1:7" ht="16.2">
      <c r="A254" s="55"/>
      <c r="B254" s="56">
        <v>543</v>
      </c>
      <c r="C254" s="56"/>
      <c r="D254" s="63" t="s">
        <v>282</v>
      </c>
      <c r="E254" s="67">
        <f>IFERROR('Sample Data_2017'!E255-'Sample Data_2017'!F255,"")</f>
        <v>0</v>
      </c>
      <c r="F254" s="67">
        <f>IFERROR('Sample Data_2017'!G255-'Sample Data_2017'!H255,"")</f>
        <v>0</v>
      </c>
      <c r="G254" s="67">
        <f>IFERROR('Sample Data_2017'!I255-'Sample Data_2017'!J255,"")</f>
        <v>0</v>
      </c>
    </row>
    <row r="255" spans="1:7" ht="16.2">
      <c r="A255" s="55"/>
      <c r="B255" s="56">
        <v>549</v>
      </c>
      <c r="C255" s="56"/>
      <c r="D255" s="63" t="s">
        <v>283</v>
      </c>
      <c r="E255" s="67">
        <f>IFERROR('Sample Data_2017'!E256-'Sample Data_2017'!F256,"")</f>
        <v>0</v>
      </c>
      <c r="F255" s="67">
        <f>IFERROR('Sample Data_2017'!G256-'Sample Data_2017'!H256,"")</f>
        <v>0</v>
      </c>
      <c r="G255" s="67">
        <f>IFERROR('Sample Data_2017'!I256-'Sample Data_2017'!J256,"")</f>
        <v>0</v>
      </c>
    </row>
    <row r="256" spans="1:7" ht="16.2">
      <c r="A256" s="55"/>
      <c r="B256" s="56">
        <v>55101</v>
      </c>
      <c r="C256" s="56"/>
      <c r="D256" s="63" t="s">
        <v>198</v>
      </c>
      <c r="E256" s="67">
        <f>IFERROR('Sample Data_2017'!E257-'Sample Data_2017'!F257,"")</f>
        <v>0</v>
      </c>
      <c r="F256" s="67">
        <f>IFERROR('Sample Data_2017'!G257-'Sample Data_2017'!H257,"")</f>
        <v>0</v>
      </c>
      <c r="G256" s="67">
        <f>IFERROR('Sample Data_2017'!I257-'Sample Data_2017'!J257,"")</f>
        <v>0</v>
      </c>
    </row>
    <row r="257" spans="1:7" ht="16.2">
      <c r="A257" s="55"/>
      <c r="B257" s="56">
        <v>55201</v>
      </c>
      <c r="C257" s="56"/>
      <c r="D257" s="63" t="s">
        <v>199</v>
      </c>
      <c r="E257" s="67">
        <f>IFERROR('Sample Data_2017'!E258-'Sample Data_2017'!F258,"")</f>
        <v>0</v>
      </c>
      <c r="F257" s="67">
        <f>IFERROR('Sample Data_2017'!G258-'Sample Data_2017'!H258,"")</f>
        <v>6414.1</v>
      </c>
      <c r="G257" s="67">
        <f>IFERROR('Sample Data_2017'!I258-'Sample Data_2017'!J258,"")</f>
        <v>6414.1</v>
      </c>
    </row>
    <row r="258" spans="1:7" ht="16.2">
      <c r="A258" s="55"/>
      <c r="B258" s="56">
        <v>55202</v>
      </c>
      <c r="C258" s="56"/>
      <c r="D258" s="63" t="s">
        <v>200</v>
      </c>
      <c r="E258" s="67">
        <f>IFERROR('Sample Data_2017'!E259-'Sample Data_2017'!F259,"")</f>
        <v>0</v>
      </c>
      <c r="F258" s="67">
        <f>IFERROR('Sample Data_2017'!G259-'Sample Data_2017'!H259,"")</f>
        <v>0</v>
      </c>
      <c r="G258" s="67">
        <f>IFERROR('Sample Data_2017'!I259-'Sample Data_2017'!J259,"")</f>
        <v>0</v>
      </c>
    </row>
    <row r="259" spans="1:7" ht="16.2">
      <c r="A259" s="55"/>
      <c r="B259" s="56">
        <v>55203</v>
      </c>
      <c r="C259" s="56"/>
      <c r="D259" s="63" t="s">
        <v>201</v>
      </c>
      <c r="E259" s="67">
        <f>IFERROR('Sample Data_2017'!E260-'Sample Data_2017'!F260,"")</f>
        <v>0</v>
      </c>
      <c r="F259" s="67">
        <f>IFERROR('Sample Data_2017'!G260-'Sample Data_2017'!H260,"")</f>
        <v>0</v>
      </c>
      <c r="G259" s="67">
        <f>IFERROR('Sample Data_2017'!I260-'Sample Data_2017'!J260,"")</f>
        <v>0</v>
      </c>
    </row>
    <row r="260" spans="1:7" ht="16.2">
      <c r="A260" s="55"/>
      <c r="B260" s="56">
        <v>55204</v>
      </c>
      <c r="C260" s="56"/>
      <c r="D260" s="63" t="s">
        <v>202</v>
      </c>
      <c r="E260" s="67">
        <f>IFERROR('Sample Data_2017'!E261-'Sample Data_2017'!F261,"")</f>
        <v>0</v>
      </c>
      <c r="F260" s="67">
        <f>IFERROR('Sample Data_2017'!G261-'Sample Data_2017'!H261,"")</f>
        <v>0</v>
      </c>
      <c r="G260" s="67">
        <f>IFERROR('Sample Data_2017'!I261-'Sample Data_2017'!J261,"")</f>
        <v>0</v>
      </c>
    </row>
    <row r="261" spans="1:7" ht="16.2">
      <c r="A261" s="55"/>
      <c r="B261" s="56">
        <v>55205</v>
      </c>
      <c r="C261" s="56"/>
      <c r="D261" s="63" t="s">
        <v>203</v>
      </c>
      <c r="E261" s="67">
        <f>IFERROR('Sample Data_2017'!E262-'Sample Data_2017'!F262,"")</f>
        <v>0</v>
      </c>
      <c r="F261" s="67">
        <f>IFERROR('Sample Data_2017'!G262-'Sample Data_2017'!H262,"")</f>
        <v>6792</v>
      </c>
      <c r="G261" s="67">
        <f>IFERROR('Sample Data_2017'!I262-'Sample Data_2017'!J262,"")</f>
        <v>6792</v>
      </c>
    </row>
    <row r="262" spans="1:7" ht="16.2">
      <c r="A262" s="55"/>
      <c r="B262" s="56">
        <v>55206</v>
      </c>
      <c r="C262" s="56"/>
      <c r="D262" s="63" t="s">
        <v>204</v>
      </c>
      <c r="E262" s="67">
        <f>IFERROR('Sample Data_2017'!E263-'Sample Data_2017'!F263,"")</f>
        <v>0</v>
      </c>
      <c r="F262" s="67">
        <f>IFERROR('Sample Data_2017'!G263-'Sample Data_2017'!H263,"")</f>
        <v>0</v>
      </c>
      <c r="G262" s="67">
        <f>IFERROR('Sample Data_2017'!I263-'Sample Data_2017'!J263,"")</f>
        <v>0</v>
      </c>
    </row>
    <row r="263" spans="1:7" ht="16.2">
      <c r="A263" s="55"/>
      <c r="B263" s="56">
        <v>55207</v>
      </c>
      <c r="C263" s="56"/>
      <c r="D263" s="63" t="s">
        <v>205</v>
      </c>
      <c r="E263" s="67">
        <f>IFERROR('Sample Data_2017'!E264-'Sample Data_2017'!F264,"")</f>
        <v>0</v>
      </c>
      <c r="F263" s="67">
        <f>IFERROR('Sample Data_2017'!G264-'Sample Data_2017'!H264,"")</f>
        <v>0</v>
      </c>
      <c r="G263" s="67">
        <f>IFERROR('Sample Data_2017'!I264-'Sample Data_2017'!J264,"")</f>
        <v>0</v>
      </c>
    </row>
    <row r="264" spans="1:7" ht="16.2">
      <c r="A264" s="55"/>
      <c r="B264" s="56">
        <v>55209</v>
      </c>
      <c r="C264" s="56"/>
      <c r="D264" s="63" t="s">
        <v>206</v>
      </c>
      <c r="E264" s="67">
        <f>IFERROR('Sample Data_2017'!E265-'Sample Data_2017'!F265,"")</f>
        <v>0</v>
      </c>
      <c r="F264" s="67">
        <f>IFERROR('Sample Data_2017'!G265-'Sample Data_2017'!H265,"")</f>
        <v>0</v>
      </c>
      <c r="G264" s="67">
        <f>IFERROR('Sample Data_2017'!I265-'Sample Data_2017'!J265,"")</f>
        <v>0</v>
      </c>
    </row>
    <row r="265" spans="1:7" ht="16.2">
      <c r="A265" s="55"/>
      <c r="B265" s="56">
        <v>55210</v>
      </c>
      <c r="C265" s="56"/>
      <c r="D265" s="63" t="s">
        <v>207</v>
      </c>
      <c r="E265" s="67">
        <f>IFERROR('Sample Data_2017'!E266-'Sample Data_2017'!F266,"")</f>
        <v>0</v>
      </c>
      <c r="F265" s="67">
        <f>IFERROR('Sample Data_2017'!G266-'Sample Data_2017'!H266,"")</f>
        <v>0</v>
      </c>
      <c r="G265" s="67">
        <f>IFERROR('Sample Data_2017'!I266-'Sample Data_2017'!J266,"")</f>
        <v>0</v>
      </c>
    </row>
    <row r="266" spans="1:7" ht="16.2">
      <c r="A266" s="55"/>
      <c r="B266" s="56">
        <v>55211</v>
      </c>
      <c r="C266" s="56"/>
      <c r="D266" s="63" t="s">
        <v>208</v>
      </c>
      <c r="E266" s="67">
        <f>IFERROR('Sample Data_2017'!E267-'Sample Data_2017'!F267,"")</f>
        <v>0</v>
      </c>
      <c r="F266" s="67">
        <f>IFERROR('Sample Data_2017'!G267-'Sample Data_2017'!H267,"")</f>
        <v>0</v>
      </c>
      <c r="G266" s="67">
        <f>IFERROR('Sample Data_2017'!I267-'Sample Data_2017'!J267,"")</f>
        <v>0</v>
      </c>
    </row>
    <row r="267" spans="1:7" ht="16.2">
      <c r="A267" s="55"/>
      <c r="B267" s="56">
        <v>55212</v>
      </c>
      <c r="C267" s="56"/>
      <c r="D267" s="63" t="s">
        <v>209</v>
      </c>
      <c r="E267" s="67">
        <f>IFERROR('Sample Data_2017'!E268-'Sample Data_2017'!F268,"")</f>
        <v>0</v>
      </c>
      <c r="F267" s="67">
        <f>IFERROR('Sample Data_2017'!G268-'Sample Data_2017'!H268,"")</f>
        <v>0</v>
      </c>
      <c r="G267" s="67">
        <f>IFERROR('Sample Data_2017'!I268-'Sample Data_2017'!J268,"")</f>
        <v>0</v>
      </c>
    </row>
    <row r="268" spans="1:7" ht="16.2">
      <c r="A268" s="55"/>
      <c r="B268" s="56">
        <v>55301</v>
      </c>
      <c r="C268" s="56"/>
      <c r="D268" s="63" t="s">
        <v>210</v>
      </c>
      <c r="E268" s="67">
        <f>IFERROR('Sample Data_2017'!E269-'Sample Data_2017'!F269,"")</f>
        <v>0</v>
      </c>
      <c r="F268" s="67">
        <f>IFERROR('Sample Data_2017'!G269-'Sample Data_2017'!H269,"")</f>
        <v>0</v>
      </c>
      <c r="G268" s="67">
        <f>IFERROR('Sample Data_2017'!I269-'Sample Data_2017'!J269,"")</f>
        <v>0</v>
      </c>
    </row>
    <row r="269" spans="1:7" ht="16.2">
      <c r="A269" s="55"/>
      <c r="B269" s="56">
        <v>55302</v>
      </c>
      <c r="C269" s="56"/>
      <c r="D269" s="63" t="s">
        <v>211</v>
      </c>
      <c r="E269" s="67">
        <f>IFERROR('Sample Data_2017'!E270-'Sample Data_2017'!F270,"")</f>
        <v>0</v>
      </c>
      <c r="F269" s="67">
        <f>IFERROR('Sample Data_2017'!G270-'Sample Data_2017'!H270,"")</f>
        <v>0</v>
      </c>
      <c r="G269" s="67">
        <f>IFERROR('Sample Data_2017'!I270-'Sample Data_2017'!J270,"")</f>
        <v>0</v>
      </c>
    </row>
    <row r="270" spans="1:7" ht="16.2">
      <c r="A270" s="55"/>
      <c r="B270" s="56">
        <v>55309</v>
      </c>
      <c r="C270" s="56"/>
      <c r="D270" s="63" t="s">
        <v>212</v>
      </c>
      <c r="E270" s="67">
        <f>IFERROR('Sample Data_2017'!E271-'Sample Data_2017'!F271,"")</f>
        <v>0</v>
      </c>
      <c r="F270" s="67">
        <f>IFERROR('Sample Data_2017'!G271-'Sample Data_2017'!H271,"")</f>
        <v>0</v>
      </c>
      <c r="G270" s="67">
        <f>IFERROR('Sample Data_2017'!I271-'Sample Data_2017'!J271,"")</f>
        <v>0</v>
      </c>
    </row>
    <row r="271" spans="1:7" ht="16.2">
      <c r="A271" s="55"/>
      <c r="B271" s="56">
        <v>55401</v>
      </c>
      <c r="C271" s="56"/>
      <c r="D271" s="63" t="s">
        <v>213</v>
      </c>
      <c r="E271" s="67">
        <f>IFERROR('Sample Data_2017'!E272-'Sample Data_2017'!F272,"")</f>
        <v>0</v>
      </c>
      <c r="F271" s="67">
        <f>IFERROR('Sample Data_2017'!G272-'Sample Data_2017'!H272,"")</f>
        <v>0</v>
      </c>
      <c r="G271" s="67">
        <f>IFERROR('Sample Data_2017'!I272-'Sample Data_2017'!J272,"")</f>
        <v>0</v>
      </c>
    </row>
    <row r="272" spans="1:7" ht="16.2">
      <c r="A272" s="55"/>
      <c r="B272" s="56">
        <v>55402</v>
      </c>
      <c r="C272" s="56"/>
      <c r="D272" s="63" t="s">
        <v>214</v>
      </c>
      <c r="E272" s="67">
        <f>IFERROR('Sample Data_2017'!E273-'Sample Data_2017'!F273,"")</f>
        <v>0</v>
      </c>
      <c r="F272" s="67">
        <f>IFERROR('Sample Data_2017'!G273-'Sample Data_2017'!H273,"")</f>
        <v>0</v>
      </c>
      <c r="G272" s="67">
        <f>IFERROR('Sample Data_2017'!I273-'Sample Data_2017'!J273,"")</f>
        <v>0</v>
      </c>
    </row>
    <row r="273" spans="1:7" ht="16.2">
      <c r="A273" s="55"/>
      <c r="B273" s="56">
        <v>55403</v>
      </c>
      <c r="C273" s="56"/>
      <c r="D273" s="63" t="s">
        <v>215</v>
      </c>
      <c r="E273" s="67">
        <f>IFERROR('Sample Data_2017'!E274-'Sample Data_2017'!F274,"")</f>
        <v>0</v>
      </c>
      <c r="F273" s="67">
        <f>IFERROR('Sample Data_2017'!G274-'Sample Data_2017'!H274,"")</f>
        <v>0</v>
      </c>
      <c r="G273" s="67">
        <f>IFERROR('Sample Data_2017'!I274-'Sample Data_2017'!J274,"")</f>
        <v>0</v>
      </c>
    </row>
    <row r="274" spans="1:7" ht="16.2">
      <c r="A274" s="55"/>
      <c r="B274" s="56">
        <v>55501</v>
      </c>
      <c r="C274" s="56"/>
      <c r="D274" s="63" t="s">
        <v>216</v>
      </c>
      <c r="E274" s="67">
        <f>IFERROR('Sample Data_2017'!E275-'Sample Data_2017'!F275,"")</f>
        <v>0</v>
      </c>
      <c r="F274" s="67">
        <f>IFERROR('Sample Data_2017'!G275-'Sample Data_2017'!H275,"")</f>
        <v>0</v>
      </c>
      <c r="G274" s="67">
        <f>IFERROR('Sample Data_2017'!I275-'Sample Data_2017'!J275,"")</f>
        <v>0</v>
      </c>
    </row>
    <row r="275" spans="1:7" ht="16.2">
      <c r="A275" s="55"/>
      <c r="B275" s="56">
        <v>55502</v>
      </c>
      <c r="C275" s="56"/>
      <c r="D275" s="63" t="s">
        <v>217</v>
      </c>
      <c r="E275" s="67">
        <f>IFERROR('Sample Data_2017'!E276-'Sample Data_2017'!F276,"")</f>
        <v>0</v>
      </c>
      <c r="F275" s="67">
        <f>IFERROR('Sample Data_2017'!G276-'Sample Data_2017'!H276,"")</f>
        <v>3957.6</v>
      </c>
      <c r="G275" s="67">
        <f>IFERROR('Sample Data_2017'!I276-'Sample Data_2017'!J276,"")</f>
        <v>3957.6</v>
      </c>
    </row>
    <row r="276" spans="1:7" ht="16.2">
      <c r="A276" s="55"/>
      <c r="B276" s="56">
        <v>55503</v>
      </c>
      <c r="C276" s="56"/>
      <c r="D276" s="63" t="s">
        <v>218</v>
      </c>
      <c r="E276" s="67">
        <f>IFERROR('Sample Data_2017'!E277-'Sample Data_2017'!F277,"")</f>
        <v>0</v>
      </c>
      <c r="F276" s="67">
        <f>IFERROR('Sample Data_2017'!G277-'Sample Data_2017'!H277,"")</f>
        <v>3650</v>
      </c>
      <c r="G276" s="67">
        <f>IFERROR('Sample Data_2017'!I277-'Sample Data_2017'!J277,"")</f>
        <v>3650</v>
      </c>
    </row>
    <row r="277" spans="1:7" ht="16.2">
      <c r="A277" s="55"/>
      <c r="B277" s="56">
        <v>55504</v>
      </c>
      <c r="C277" s="56"/>
      <c r="D277" s="63" t="s">
        <v>219</v>
      </c>
      <c r="E277" s="67">
        <f>IFERROR('Sample Data_2017'!E278-'Sample Data_2017'!F278,"")</f>
        <v>0</v>
      </c>
      <c r="F277" s="67">
        <f>IFERROR('Sample Data_2017'!G278-'Sample Data_2017'!H278,"")</f>
        <v>0</v>
      </c>
      <c r="G277" s="67">
        <f>IFERROR('Sample Data_2017'!I278-'Sample Data_2017'!J278,"")</f>
        <v>0</v>
      </c>
    </row>
    <row r="278" spans="1:7" ht="16.2">
      <c r="A278" s="55"/>
      <c r="B278" s="56">
        <v>55509</v>
      </c>
      <c r="C278" s="56"/>
      <c r="D278" s="63" t="s">
        <v>220</v>
      </c>
      <c r="E278" s="67">
        <f>IFERROR('Sample Data_2017'!E279-'Sample Data_2017'!F279,"")</f>
        <v>0</v>
      </c>
      <c r="F278" s="67">
        <f>IFERROR('Sample Data_2017'!G279-'Sample Data_2017'!H279,"")</f>
        <v>0</v>
      </c>
      <c r="G278" s="67">
        <f>IFERROR('Sample Data_2017'!I279-'Sample Data_2017'!J279,"")</f>
        <v>0</v>
      </c>
    </row>
    <row r="279" spans="1:7" ht="16.2">
      <c r="A279" s="55"/>
      <c r="B279" s="56">
        <v>55601</v>
      </c>
      <c r="C279" s="56"/>
      <c r="D279" s="63" t="s">
        <v>221</v>
      </c>
      <c r="E279" s="67">
        <f>IFERROR('Sample Data_2017'!E280-'Sample Data_2017'!F280,"")</f>
        <v>0</v>
      </c>
      <c r="F279" s="67">
        <f>IFERROR('Sample Data_2017'!G280-'Sample Data_2017'!H280,"")</f>
        <v>0</v>
      </c>
      <c r="G279" s="67">
        <f>IFERROR('Sample Data_2017'!I280-'Sample Data_2017'!J280,"")</f>
        <v>0</v>
      </c>
    </row>
    <row r="280" spans="1:7" ht="16.2">
      <c r="A280" s="55"/>
      <c r="B280" s="56">
        <v>55701</v>
      </c>
      <c r="C280" s="56"/>
      <c r="D280" s="63" t="s">
        <v>222</v>
      </c>
      <c r="E280" s="67">
        <f>IFERROR('Sample Data_2017'!E281-'Sample Data_2017'!F281,"")</f>
        <v>0</v>
      </c>
      <c r="F280" s="67">
        <f>IFERROR('Sample Data_2017'!G281-'Sample Data_2017'!H281,"")</f>
        <v>7065.96</v>
      </c>
      <c r="G280" s="67">
        <f>IFERROR('Sample Data_2017'!I281-'Sample Data_2017'!J281,"")</f>
        <v>7065.96</v>
      </c>
    </row>
    <row r="281" spans="1:7" ht="16.2">
      <c r="A281" s="55"/>
      <c r="B281" s="56">
        <v>55702</v>
      </c>
      <c r="C281" s="56"/>
      <c r="D281" s="63" t="s">
        <v>223</v>
      </c>
      <c r="E281" s="67">
        <f>IFERROR('Sample Data_2017'!E282-'Sample Data_2017'!F282,"")</f>
        <v>0</v>
      </c>
      <c r="F281" s="67">
        <f>IFERROR('Sample Data_2017'!G282-'Sample Data_2017'!H282,"")</f>
        <v>99063.42</v>
      </c>
      <c r="G281" s="67">
        <f>IFERROR('Sample Data_2017'!I282-'Sample Data_2017'!J282,"")</f>
        <v>99063.42</v>
      </c>
    </row>
    <row r="282" spans="1:7" ht="16.2">
      <c r="A282" s="55"/>
      <c r="B282" s="56">
        <v>55703</v>
      </c>
      <c r="C282" s="56"/>
      <c r="D282" s="63" t="s">
        <v>224</v>
      </c>
      <c r="E282" s="67">
        <f>IFERROR('Sample Data_2017'!E283-'Sample Data_2017'!F283,"")</f>
        <v>0</v>
      </c>
      <c r="F282" s="67">
        <f>IFERROR('Sample Data_2017'!G283-'Sample Data_2017'!H283,"")</f>
        <v>0</v>
      </c>
      <c r="G282" s="67">
        <f>IFERROR('Sample Data_2017'!I283-'Sample Data_2017'!J283,"")</f>
        <v>0</v>
      </c>
    </row>
    <row r="283" spans="1:7" ht="16.2">
      <c r="A283" s="55"/>
      <c r="B283" s="56">
        <v>561</v>
      </c>
      <c r="C283" s="56"/>
      <c r="D283" s="63" t="s">
        <v>284</v>
      </c>
      <c r="E283" s="67">
        <f>IFERROR('Sample Data_2017'!E284-'Sample Data_2017'!F284,"")</f>
        <v>0</v>
      </c>
      <c r="F283" s="67">
        <f>IFERROR('Sample Data_2017'!G284-'Sample Data_2017'!H284,"")</f>
        <v>0</v>
      </c>
      <c r="G283" s="67">
        <f>IFERROR('Sample Data_2017'!I284-'Sample Data_2017'!J284,"")</f>
        <v>0</v>
      </c>
    </row>
    <row r="284" spans="1:7" ht="16.2">
      <c r="A284" s="55"/>
      <c r="B284" s="56">
        <v>562</v>
      </c>
      <c r="C284" s="56"/>
      <c r="D284" s="63" t="s">
        <v>285</v>
      </c>
      <c r="E284" s="67">
        <f>IFERROR('Sample Data_2017'!E285-'Sample Data_2017'!F285,"")</f>
        <v>0</v>
      </c>
      <c r="F284" s="67">
        <f>IFERROR('Sample Data_2017'!G285-'Sample Data_2017'!H285,"")</f>
        <v>0</v>
      </c>
      <c r="G284" s="67">
        <f>IFERROR('Sample Data_2017'!I285-'Sample Data_2017'!J285,"")</f>
        <v>0</v>
      </c>
    </row>
    <row r="285" spans="1:7" ht="16.2">
      <c r="A285" s="55"/>
      <c r="B285" s="56">
        <v>563</v>
      </c>
      <c r="C285" s="56"/>
      <c r="D285" s="63" t="s">
        <v>286</v>
      </c>
      <c r="E285" s="67">
        <f>IFERROR('Sample Data_2017'!E286-'Sample Data_2017'!F286,"")</f>
        <v>0</v>
      </c>
      <c r="F285" s="67">
        <f>IFERROR('Sample Data_2017'!G286-'Sample Data_2017'!H286,"")</f>
        <v>0</v>
      </c>
      <c r="G285" s="67">
        <f>IFERROR('Sample Data_2017'!I286-'Sample Data_2017'!J286,"")</f>
        <v>0</v>
      </c>
    </row>
    <row r="286" spans="1:7" ht="16.2">
      <c r="A286" s="55"/>
      <c r="B286" s="56">
        <v>564</v>
      </c>
      <c r="C286" s="56"/>
      <c r="D286" s="63" t="s">
        <v>287</v>
      </c>
      <c r="E286" s="67">
        <f>IFERROR('Sample Data_2017'!E287-'Sample Data_2017'!F287,"")</f>
        <v>0</v>
      </c>
      <c r="F286" s="67">
        <f>IFERROR('Sample Data_2017'!G287-'Sample Data_2017'!H287,"")</f>
        <v>0</v>
      </c>
      <c r="G286" s="67">
        <f>IFERROR('Sample Data_2017'!I287-'Sample Data_2017'!J287,"")</f>
        <v>0</v>
      </c>
    </row>
    <row r="287" spans="1:7" ht="16.2">
      <c r="A287" s="55"/>
      <c r="B287" s="56">
        <v>565</v>
      </c>
      <c r="C287" s="56"/>
      <c r="D287" s="63" t="s">
        <v>288</v>
      </c>
      <c r="E287" s="67">
        <f>IFERROR('Sample Data_2017'!E288-'Sample Data_2017'!F288,"")</f>
        <v>0</v>
      </c>
      <c r="F287" s="67">
        <f>IFERROR('Sample Data_2017'!G288-'Sample Data_2017'!H288,"")</f>
        <v>0</v>
      </c>
      <c r="G287" s="67">
        <f>IFERROR('Sample Data_2017'!I288-'Sample Data_2017'!J288,"")</f>
        <v>0</v>
      </c>
    </row>
    <row r="288" spans="1:7" ht="16.2">
      <c r="A288" s="55"/>
      <c r="B288" s="56">
        <v>566</v>
      </c>
      <c r="C288" s="56"/>
      <c r="D288" s="63" t="s">
        <v>289</v>
      </c>
      <c r="E288" s="67">
        <f>IFERROR('Sample Data_2017'!E289-'Sample Data_2017'!F289,"")</f>
        <v>0</v>
      </c>
      <c r="F288" s="67">
        <f>IFERROR('Sample Data_2017'!G289-'Sample Data_2017'!H289,"")</f>
        <v>0</v>
      </c>
      <c r="G288" s="67">
        <f>IFERROR('Sample Data_2017'!I289-'Sample Data_2017'!J289,"")</f>
        <v>0</v>
      </c>
    </row>
    <row r="289" spans="1:7" ht="16.2">
      <c r="A289" s="55"/>
      <c r="B289" s="56">
        <v>56701</v>
      </c>
      <c r="C289" s="56"/>
      <c r="D289" s="63" t="s">
        <v>417</v>
      </c>
      <c r="E289" s="67">
        <f>IFERROR('Sample Data_2017'!E290-'Sample Data_2017'!F290,"")</f>
        <v>0</v>
      </c>
      <c r="F289" s="67" t="str">
        <f>IFERROR('Sample Data_2017'!G290-'Sample Data_2017'!H290,"")</f>
        <v/>
      </c>
      <c r="G289" s="67" t="str">
        <f>IFERROR('Sample Data_2017'!I290-'Sample Data_2017'!J290,"")</f>
        <v/>
      </c>
    </row>
    <row r="290" spans="1:7" ht="16.2">
      <c r="A290" s="55"/>
      <c r="B290" s="56">
        <v>56702</v>
      </c>
      <c r="C290" s="56"/>
      <c r="D290" s="63" t="s">
        <v>225</v>
      </c>
      <c r="E290" s="67">
        <f>IFERROR('Sample Data_2017'!E291-'Sample Data_2017'!F291,"")</f>
        <v>0</v>
      </c>
      <c r="F290" s="67">
        <f>IFERROR('Sample Data_2017'!G291-'Sample Data_2017'!H291,"")</f>
        <v>0</v>
      </c>
      <c r="G290" s="67">
        <f>IFERROR('Sample Data_2017'!I291-'Sample Data_2017'!J291,"")</f>
        <v>0</v>
      </c>
    </row>
    <row r="291" spans="1:7" ht="16.2">
      <c r="A291" s="55"/>
      <c r="B291" s="56">
        <v>56703</v>
      </c>
      <c r="C291" s="56"/>
      <c r="D291" s="63" t="s">
        <v>226</v>
      </c>
      <c r="E291" s="67">
        <f>IFERROR('Sample Data_2017'!E292-'Sample Data_2017'!F292,"")</f>
        <v>0</v>
      </c>
      <c r="F291" s="67">
        <f>IFERROR('Sample Data_2017'!G292-'Sample Data_2017'!H292,"")</f>
        <v>0</v>
      </c>
      <c r="G291" s="67">
        <f>IFERROR('Sample Data_2017'!I292-'Sample Data_2017'!J292,"")</f>
        <v>0</v>
      </c>
    </row>
    <row r="292" spans="1:7" ht="16.2">
      <c r="A292" s="55"/>
      <c r="B292" s="56">
        <v>56704</v>
      </c>
      <c r="C292" s="56"/>
      <c r="D292" s="63" t="s">
        <v>227</v>
      </c>
      <c r="E292" s="67">
        <f>IFERROR('Sample Data_2017'!E293-'Sample Data_2017'!F293,"")</f>
        <v>0</v>
      </c>
      <c r="F292" s="67">
        <f>IFERROR('Sample Data_2017'!G293-'Sample Data_2017'!H293,"")</f>
        <v>0</v>
      </c>
      <c r="G292" s="67">
        <f>IFERROR('Sample Data_2017'!I293-'Sample Data_2017'!J293,"")</f>
        <v>0</v>
      </c>
    </row>
    <row r="293" spans="1:7" ht="16.2">
      <c r="A293" s="55"/>
      <c r="B293" s="56">
        <v>56799</v>
      </c>
      <c r="C293" s="56"/>
      <c r="D293" s="63" t="s">
        <v>228</v>
      </c>
      <c r="E293" s="67">
        <f>IFERROR('Sample Data_2017'!E294-'Sample Data_2017'!F294,"")</f>
        <v>0</v>
      </c>
      <c r="F293" s="67">
        <f>IFERROR('Sample Data_2017'!G294-'Sample Data_2017'!H294,"")</f>
        <v>0</v>
      </c>
      <c r="G293" s="67">
        <f>IFERROR('Sample Data_2017'!I294-'Sample Data_2017'!J294,"")</f>
        <v>0</v>
      </c>
    </row>
    <row r="294" spans="1:7" ht="16.2">
      <c r="A294" s="55"/>
      <c r="B294" s="56">
        <v>56801</v>
      </c>
      <c r="C294" s="56"/>
      <c r="D294" s="64" t="s">
        <v>395</v>
      </c>
      <c r="E294" s="67">
        <f>IFERROR('Sample Data_2017'!E295-'Sample Data_2017'!F295,"")</f>
        <v>0</v>
      </c>
      <c r="F294" s="67">
        <f>IFERROR('Sample Data_2017'!G295-'Sample Data_2017'!H295,"")</f>
        <v>0</v>
      </c>
      <c r="G294" s="67">
        <f>IFERROR('Sample Data_2017'!I295-'Sample Data_2017'!J295,"")</f>
        <v>0</v>
      </c>
    </row>
    <row r="295" spans="1:7" ht="16.2">
      <c r="A295" s="55"/>
      <c r="B295" s="56">
        <v>56802</v>
      </c>
      <c r="C295" s="56"/>
      <c r="D295" s="64" t="s">
        <v>396</v>
      </c>
      <c r="E295" s="67">
        <f>IFERROR('Sample Data_2017'!E296-'Sample Data_2017'!F296,"")</f>
        <v>0</v>
      </c>
      <c r="F295" s="67">
        <f>IFERROR('Sample Data_2017'!G296-'Sample Data_2017'!H296,"")</f>
        <v>0</v>
      </c>
      <c r="G295" s="67">
        <f>IFERROR('Sample Data_2017'!I296-'Sample Data_2017'!J296,"")</f>
        <v>0</v>
      </c>
    </row>
    <row r="296" spans="1:7" ht="16.2">
      <c r="A296" s="55"/>
      <c r="B296" s="56">
        <v>569</v>
      </c>
      <c r="C296" s="56"/>
      <c r="D296" s="63" t="s">
        <v>290</v>
      </c>
      <c r="E296" s="67">
        <f>IFERROR('Sample Data_2017'!E297-'Sample Data_2017'!F297,"")</f>
        <v>0</v>
      </c>
      <c r="F296" s="67">
        <f>IFERROR('Sample Data_2017'!G297-'Sample Data_2017'!H297,"")</f>
        <v>6772.65</v>
      </c>
      <c r="G296" s="67">
        <f>IFERROR('Sample Data_2017'!I297-'Sample Data_2017'!J297,"")</f>
        <v>6772.65</v>
      </c>
    </row>
    <row r="297" spans="1:7" ht="16.2">
      <c r="A297" s="55"/>
      <c r="B297" s="56">
        <v>801</v>
      </c>
      <c r="C297" s="56"/>
      <c r="D297" s="63" t="s">
        <v>397</v>
      </c>
      <c r="E297" s="67">
        <f>IFERROR('Sample Data_2017'!E298-'Sample Data_2017'!F298,"")</f>
        <v>0</v>
      </c>
      <c r="F297" s="67">
        <f>IFERROR('Sample Data_2017'!G298-'Sample Data_2017'!H298,"")</f>
        <v>-26654</v>
      </c>
      <c r="G297" s="67">
        <f>IFERROR('Sample Data_2017'!I298-'Sample Data_2017'!J298,"")</f>
        <v>-26654</v>
      </c>
    </row>
    <row r="298" spans="1:7" ht="16.2">
      <c r="A298" s="55"/>
      <c r="B298" s="56">
        <v>802</v>
      </c>
      <c r="C298" s="56"/>
      <c r="D298" s="63" t="s">
        <v>398</v>
      </c>
      <c r="E298" s="67">
        <f>IFERROR('Sample Data_2017'!E299-'Sample Data_2017'!F299,"")</f>
        <v>0</v>
      </c>
      <c r="F298" s="67">
        <f>IFERROR('Sample Data_2017'!G299-'Sample Data_2017'!H299,"")</f>
        <v>26654</v>
      </c>
      <c r="G298" s="67">
        <f>IFERROR('Sample Data_2017'!I299-'Sample Data_2017'!J299,"")</f>
        <v>26654</v>
      </c>
    </row>
    <row r="299" spans="1:7" ht="16.2">
      <c r="A299" s="55"/>
      <c r="B299" s="56">
        <v>81101</v>
      </c>
      <c r="C299" s="56"/>
      <c r="D299" s="63" t="s">
        <v>229</v>
      </c>
      <c r="E299" s="67">
        <f>IFERROR('Sample Data_2017'!E300-'Sample Data_2017'!F300,"")</f>
        <v>0</v>
      </c>
      <c r="F299" s="67">
        <f>IFERROR('Sample Data_2017'!G300-'Sample Data_2017'!H300,"")</f>
        <v>-124</v>
      </c>
      <c r="G299" s="67">
        <f>IFERROR('Sample Data_2017'!I300-'Sample Data_2017'!J300,"")</f>
        <v>-124</v>
      </c>
    </row>
    <row r="300" spans="1:7" ht="16.2">
      <c r="A300" s="55"/>
      <c r="B300" s="56">
        <v>81102</v>
      </c>
      <c r="C300" s="56"/>
      <c r="D300" s="63" t="s">
        <v>230</v>
      </c>
      <c r="E300" s="67">
        <f>IFERROR('Sample Data_2017'!E301-'Sample Data_2017'!F301,"")</f>
        <v>0</v>
      </c>
      <c r="F300" s="67">
        <f>IFERROR('Sample Data_2017'!G301-'Sample Data_2017'!H301,"")</f>
        <v>60</v>
      </c>
      <c r="G300" s="67">
        <f>IFERROR('Sample Data_2017'!I301-'Sample Data_2017'!J301,"")</f>
        <v>60</v>
      </c>
    </row>
    <row r="301" spans="1:7" ht="16.2">
      <c r="A301" s="55"/>
      <c r="B301" s="56">
        <v>81103</v>
      </c>
      <c r="C301" s="56"/>
      <c r="D301" s="63" t="s">
        <v>231</v>
      </c>
      <c r="E301" s="67">
        <f>IFERROR('Sample Data_2017'!E302-'Sample Data_2017'!F302,"")</f>
        <v>0</v>
      </c>
      <c r="F301" s="67">
        <f>IFERROR('Sample Data_2017'!G302-'Sample Data_2017'!H302,"")</f>
        <v>0</v>
      </c>
      <c r="G301" s="67">
        <f>IFERROR('Sample Data_2017'!I302-'Sample Data_2017'!J302,"")</f>
        <v>0</v>
      </c>
    </row>
    <row r="302" spans="1:7" ht="16.2">
      <c r="A302" s="56"/>
      <c r="B302" s="56">
        <v>81104</v>
      </c>
      <c r="C302" s="56"/>
      <c r="D302" s="63" t="s">
        <v>399</v>
      </c>
      <c r="E302" s="67">
        <f>IFERROR('Sample Data_2017'!E303-'Sample Data_2017'!F303,"")</f>
        <v>0</v>
      </c>
      <c r="F302" s="67">
        <f>IFERROR('Sample Data_2017'!G303-'Sample Data_2017'!H303,"")</f>
        <v>0</v>
      </c>
      <c r="G302" s="67">
        <f>IFERROR('Sample Data_2017'!I303-'Sample Data_2017'!J303,"")</f>
        <v>0</v>
      </c>
    </row>
    <row r="303" spans="1:7" ht="16.2">
      <c r="A303" s="56"/>
      <c r="B303" s="56">
        <v>81105</v>
      </c>
      <c r="C303" s="56"/>
      <c r="D303" s="64" t="s">
        <v>400</v>
      </c>
      <c r="E303" s="67">
        <f>IFERROR('Sample Data_2017'!E304-'Sample Data_2017'!F304,"")</f>
        <v>0</v>
      </c>
      <c r="F303" s="67">
        <f>IFERROR('Sample Data_2017'!G304-'Sample Data_2017'!H304,"")</f>
        <v>32</v>
      </c>
      <c r="G303" s="67">
        <f>IFERROR('Sample Data_2017'!I304-'Sample Data_2017'!J304,"")</f>
        <v>32</v>
      </c>
    </row>
    <row r="304" spans="1:7" ht="16.2">
      <c r="A304" s="56"/>
      <c r="B304" s="56">
        <v>81106</v>
      </c>
      <c r="C304" s="56"/>
      <c r="D304" s="64" t="s">
        <v>401</v>
      </c>
      <c r="E304" s="67">
        <f>IFERROR('Sample Data_2017'!E305-'Sample Data_2017'!F305,"")</f>
        <v>0</v>
      </c>
      <c r="F304" s="67">
        <f>IFERROR('Sample Data_2017'!G305-'Sample Data_2017'!H305,"")</f>
        <v>32</v>
      </c>
      <c r="G304" s="67">
        <f>IFERROR('Sample Data_2017'!I305-'Sample Data_2017'!J305,"")</f>
        <v>32</v>
      </c>
    </row>
    <row r="305" spans="1:7" ht="16.2">
      <c r="A305" s="56"/>
      <c r="B305" s="56">
        <v>81201</v>
      </c>
      <c r="C305" s="56"/>
      <c r="D305" s="63" t="s">
        <v>232</v>
      </c>
      <c r="E305" s="67">
        <f>IFERROR('Sample Data_2017'!E306-'Sample Data_2017'!F306,"")</f>
        <v>0</v>
      </c>
      <c r="F305" s="67">
        <f>IFERROR('Sample Data_2017'!G306-'Sample Data_2017'!H306,"")</f>
        <v>0</v>
      </c>
      <c r="G305" s="67">
        <f>IFERROR('Sample Data_2017'!I306-'Sample Data_2017'!J306,"")</f>
        <v>0</v>
      </c>
    </row>
    <row r="306" spans="1:7" ht="16.2">
      <c r="A306" s="56"/>
      <c r="B306" s="56">
        <v>81202</v>
      </c>
      <c r="C306" s="56"/>
      <c r="D306" s="63" t="s">
        <v>233</v>
      </c>
      <c r="E306" s="67">
        <f>IFERROR('Sample Data_2017'!E307-'Sample Data_2017'!F307,"")</f>
        <v>0</v>
      </c>
      <c r="F306" s="67">
        <f>IFERROR('Sample Data_2017'!G307-'Sample Data_2017'!H307,"")</f>
        <v>0</v>
      </c>
      <c r="G306" s="67">
        <f>IFERROR('Sample Data_2017'!I307-'Sample Data_2017'!J307,"")</f>
        <v>0</v>
      </c>
    </row>
    <row r="307" spans="1:7" ht="16.2">
      <c r="A307" s="56"/>
      <c r="B307" s="56">
        <v>81203</v>
      </c>
      <c r="C307" s="56"/>
      <c r="D307" s="63" t="s">
        <v>234</v>
      </c>
      <c r="E307" s="67">
        <f>IFERROR('Sample Data_2017'!E308-'Sample Data_2017'!F308,"")</f>
        <v>0</v>
      </c>
      <c r="F307" s="67">
        <f>IFERROR('Sample Data_2017'!G308-'Sample Data_2017'!H308,"")</f>
        <v>0</v>
      </c>
      <c r="G307" s="67">
        <f>IFERROR('Sample Data_2017'!I308-'Sample Data_2017'!J308,"")</f>
        <v>0</v>
      </c>
    </row>
    <row r="308" spans="1:7" ht="16.2">
      <c r="A308" s="56"/>
      <c r="B308" s="56">
        <v>82101</v>
      </c>
      <c r="C308" s="56"/>
      <c r="D308" s="63" t="s">
        <v>235</v>
      </c>
      <c r="E308" s="67">
        <f>IFERROR('Sample Data_2017'!E309-'Sample Data_2017'!F309,"")</f>
        <v>0</v>
      </c>
      <c r="F308" s="67">
        <f>IFERROR('Sample Data_2017'!G309-'Sample Data_2017'!H309,"")</f>
        <v>-2300</v>
      </c>
      <c r="G308" s="67">
        <f>IFERROR('Sample Data_2017'!I309-'Sample Data_2017'!J309,"")</f>
        <v>-2300</v>
      </c>
    </row>
    <row r="309" spans="1:7" ht="16.2">
      <c r="A309" s="56"/>
      <c r="B309" s="56">
        <v>82102</v>
      </c>
      <c r="C309" s="56"/>
      <c r="D309" s="63" t="s">
        <v>236</v>
      </c>
      <c r="E309" s="67">
        <f>IFERROR('Sample Data_2017'!E310-'Sample Data_2017'!F310,"")</f>
        <v>0</v>
      </c>
      <c r="F309" s="67">
        <f>IFERROR('Sample Data_2017'!G310-'Sample Data_2017'!H310,"")</f>
        <v>1100</v>
      </c>
      <c r="G309" s="67">
        <f>IFERROR('Sample Data_2017'!I310-'Sample Data_2017'!J310,"")</f>
        <v>1100</v>
      </c>
    </row>
    <row r="310" spans="1:7" ht="16.2">
      <c r="A310" s="56"/>
      <c r="B310" s="56">
        <v>82103</v>
      </c>
      <c r="C310" s="56"/>
      <c r="D310" s="63" t="s">
        <v>237</v>
      </c>
      <c r="E310" s="67">
        <f>IFERROR('Sample Data_2017'!E311-'Sample Data_2017'!F311,"")</f>
        <v>0</v>
      </c>
      <c r="F310" s="67">
        <f>IFERROR('Sample Data_2017'!G311-'Sample Data_2017'!H311,"")</f>
        <v>0</v>
      </c>
      <c r="G310" s="67">
        <f>IFERROR('Sample Data_2017'!I311-'Sample Data_2017'!J311,"")</f>
        <v>0</v>
      </c>
    </row>
    <row r="311" spans="1:7" ht="16.2">
      <c r="A311" s="56"/>
      <c r="B311" s="56">
        <v>82104</v>
      </c>
      <c r="C311" s="56"/>
      <c r="D311" s="63" t="s">
        <v>404</v>
      </c>
      <c r="E311" s="67">
        <f>IFERROR('Sample Data_2017'!E312-'Sample Data_2017'!F312,"")</f>
        <v>0</v>
      </c>
      <c r="F311" s="67">
        <f>IFERROR('Sample Data_2017'!G312-'Sample Data_2017'!H312,"")</f>
        <v>0</v>
      </c>
      <c r="G311" s="67">
        <f>IFERROR('Sample Data_2017'!I312-'Sample Data_2017'!J312,"")</f>
        <v>0</v>
      </c>
    </row>
    <row r="312" spans="1:7" ht="16.2">
      <c r="A312" s="56"/>
      <c r="B312" s="56">
        <v>82105</v>
      </c>
      <c r="C312" s="56"/>
      <c r="D312" s="63" t="s">
        <v>402</v>
      </c>
      <c r="E312" s="67">
        <f>IFERROR('Sample Data_2017'!E313-'Sample Data_2017'!F313,"")</f>
        <v>0</v>
      </c>
      <c r="F312" s="67">
        <f>IFERROR('Sample Data_2017'!G313-'Sample Data_2017'!H313,"")</f>
        <v>600</v>
      </c>
      <c r="G312" s="67">
        <f>IFERROR('Sample Data_2017'!I313-'Sample Data_2017'!J313,"")</f>
        <v>600</v>
      </c>
    </row>
    <row r="313" spans="1:7" ht="16.2">
      <c r="A313" s="56"/>
      <c r="B313" s="56">
        <v>82106</v>
      </c>
      <c r="C313" s="56"/>
      <c r="D313" s="63" t="s">
        <v>403</v>
      </c>
      <c r="E313" s="67">
        <f>IFERROR('Sample Data_2017'!E314-'Sample Data_2017'!F314,"")</f>
        <v>0</v>
      </c>
      <c r="F313" s="67">
        <f>IFERROR('Sample Data_2017'!G314-'Sample Data_2017'!H314,"")</f>
        <v>600</v>
      </c>
      <c r="G313" s="67">
        <f>IFERROR('Sample Data_2017'!I314-'Sample Data_2017'!J314,"")</f>
        <v>600</v>
      </c>
    </row>
    <row r="314" spans="1:7" ht="16.2">
      <c r="A314" s="56"/>
      <c r="B314" s="56">
        <v>82201</v>
      </c>
      <c r="C314" s="56"/>
      <c r="D314" s="63" t="s">
        <v>238</v>
      </c>
      <c r="E314" s="67">
        <f>IFERROR('Sample Data_2017'!E315-'Sample Data_2017'!F315,"")</f>
        <v>0</v>
      </c>
      <c r="F314" s="67">
        <f>IFERROR('Sample Data_2017'!G315-'Sample Data_2017'!H315,"")</f>
        <v>0</v>
      </c>
      <c r="G314" s="67">
        <f>IFERROR('Sample Data_2017'!I315-'Sample Data_2017'!J315,"")</f>
        <v>0</v>
      </c>
    </row>
    <row r="315" spans="1:7" ht="16.2">
      <c r="A315" s="56"/>
      <c r="B315" s="56">
        <v>82202</v>
      </c>
      <c r="C315" s="56"/>
      <c r="D315" s="63" t="s">
        <v>239</v>
      </c>
      <c r="E315" s="67">
        <f>IFERROR('Sample Data_2017'!E316-'Sample Data_2017'!F316,"")</f>
        <v>0</v>
      </c>
      <c r="F315" s="67">
        <f>IFERROR('Sample Data_2017'!G316-'Sample Data_2017'!H316,"")</f>
        <v>0</v>
      </c>
      <c r="G315" s="67">
        <f>IFERROR('Sample Data_2017'!I316-'Sample Data_2017'!J316,"")</f>
        <v>0</v>
      </c>
    </row>
    <row r="316" spans="1:7" ht="16.2">
      <c r="A316" s="56"/>
      <c r="B316" s="56">
        <v>82203</v>
      </c>
      <c r="C316" s="56"/>
      <c r="D316" s="63" t="s">
        <v>240</v>
      </c>
      <c r="E316" s="67">
        <f>IFERROR('Sample Data_2017'!E317-'Sample Data_2017'!F317,"")</f>
        <v>0</v>
      </c>
      <c r="F316" s="67">
        <f>IFERROR('Sample Data_2017'!G317-'Sample Data_2017'!H317,"")</f>
        <v>0</v>
      </c>
      <c r="G316" s="67">
        <f>IFERROR('Sample Data_2017'!I317-'Sample Data_2017'!J317,"")</f>
        <v>0</v>
      </c>
    </row>
    <row r="317" spans="1:7" ht="16.2">
      <c r="A317" s="56"/>
      <c r="B317" s="57">
        <v>990</v>
      </c>
      <c r="C317" s="57"/>
      <c r="D317" s="63" t="s">
        <v>241</v>
      </c>
      <c r="E317" s="67">
        <f>IFERROR('Sample Data_2017'!E318-'Sample Data_2017'!F318,"")</f>
        <v>-5994</v>
      </c>
      <c r="F317" s="67">
        <f>IFERROR('Sample Data_2017'!G318-'Sample Data_2017'!H318,"")</f>
        <v>-1130</v>
      </c>
      <c r="G317" s="67">
        <f>IFERROR('Sample Data_2017'!I318-'Sample Data_2017'!J318,"")</f>
        <v>-7124</v>
      </c>
    </row>
    <row r="318" spans="1:7" ht="16.2">
      <c r="A318" s="56"/>
      <c r="B318" s="57">
        <v>991</v>
      </c>
      <c r="C318" s="57"/>
      <c r="D318" s="63" t="s">
        <v>242</v>
      </c>
      <c r="E318" s="67">
        <f>IFERROR('Sample Data_2017'!E319-'Sample Data_2017'!F319,"")</f>
        <v>5169</v>
      </c>
      <c r="F318" s="67">
        <f>IFERROR('Sample Data_2017'!G319-'Sample Data_2017'!H319,"")</f>
        <v>928</v>
      </c>
      <c r="G318" s="67">
        <f>IFERROR('Sample Data_2017'!I319-'Sample Data_2017'!J319,"")</f>
        <v>6097</v>
      </c>
    </row>
    <row r="319" spans="1:7" ht="16.2">
      <c r="B319" s="57">
        <v>992</v>
      </c>
      <c r="C319" s="57"/>
      <c r="D319" s="63" t="s">
        <v>243</v>
      </c>
      <c r="E319" s="67">
        <f>IFERROR('Sample Data_2017'!E320-'Sample Data_2017'!F320,"")</f>
        <v>748</v>
      </c>
      <c r="F319" s="67">
        <f>IFERROR('Sample Data_2017'!G320-'Sample Data_2017'!H320,"")</f>
        <v>185</v>
      </c>
      <c r="G319" s="67">
        <f>IFERROR('Sample Data_2017'!I320-'Sample Data_2017'!J320,"")</f>
        <v>933</v>
      </c>
    </row>
    <row r="320" spans="1:7" ht="16.2">
      <c r="B320" s="57">
        <v>993</v>
      </c>
      <c r="C320" s="57"/>
      <c r="D320" s="63" t="s">
        <v>67</v>
      </c>
      <c r="E320" s="67">
        <f>IFERROR('Sample Data_2017'!E321-'Sample Data_2017'!F321,"")</f>
        <v>77</v>
      </c>
      <c r="F320" s="67">
        <f>IFERROR('Sample Data_2017'!G321-'Sample Data_2017'!H321,"")</f>
        <v>17</v>
      </c>
      <c r="G320" s="67">
        <f>IFERROR('Sample Data_2017'!I321-'Sample Data_2017'!J321,"")</f>
        <v>94</v>
      </c>
    </row>
    <row r="321" spans="2:7">
      <c r="B321" s="57"/>
      <c r="C321" s="57"/>
      <c r="D321" s="58"/>
      <c r="E321" s="67">
        <f>SUM(E2:E320)</f>
        <v>933584.16000000015</v>
      </c>
      <c r="F321" s="67">
        <f>SUM(F2:F320)</f>
        <v>-566581.94000000029</v>
      </c>
      <c r="G321" s="67">
        <f>SUM(G2:G320)</f>
        <v>-983477.14000000129</v>
      </c>
    </row>
  </sheetData>
  <autoFilter ref="A1:G321" xr:uid="{00000000-0009-0000-0000-000007000000}"/>
  <phoneticPr fontId="18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FFF7-AF8A-40E8-A54B-D6E48F1B34E1}">
  <sheetPr>
    <pageSetUpPr fitToPage="1"/>
  </sheetPr>
  <dimension ref="A1:H193"/>
  <sheetViews>
    <sheetView showWhiteSpace="0" topLeftCell="A12" zoomScaleNormal="100" zoomScalePageLayoutView="70" workbookViewId="0">
      <selection activeCell="N182" sqref="N182"/>
    </sheetView>
  </sheetViews>
  <sheetFormatPr defaultRowHeight="16.2"/>
  <cols>
    <col min="1" max="1" width="3.796875" style="156" customWidth="1"/>
    <col min="2" max="2" width="4.09765625" style="156" customWidth="1"/>
    <col min="3" max="3" width="40.19921875" style="160" customWidth="1"/>
    <col min="4" max="4" width="14.69921875" style="161" customWidth="1"/>
    <col min="5" max="5" width="1.8984375" style="161" customWidth="1"/>
    <col min="6" max="6" width="13.796875" style="161" customWidth="1"/>
    <col min="7" max="7" width="1.8984375" style="161" customWidth="1"/>
    <col min="8" max="8" width="14.796875" style="161" customWidth="1"/>
    <col min="9" max="16384" width="8.796875" style="147"/>
  </cols>
  <sheetData>
    <row r="1" spans="1:8" ht="19.8">
      <c r="A1" s="146" t="s">
        <v>718</v>
      </c>
      <c r="B1" s="146"/>
      <c r="C1" s="146"/>
      <c r="D1" s="146"/>
      <c r="E1" s="146"/>
      <c r="F1" s="146"/>
      <c r="G1" s="146"/>
      <c r="H1" s="146"/>
    </row>
    <row r="2" spans="1:8" ht="19.8">
      <c r="A2" s="146" t="s">
        <v>603</v>
      </c>
      <c r="B2" s="146"/>
      <c r="C2" s="146"/>
      <c r="D2" s="146"/>
      <c r="E2" s="146"/>
      <c r="F2" s="146"/>
      <c r="G2" s="146"/>
      <c r="H2" s="146"/>
    </row>
    <row r="3" spans="1:8" ht="19.8">
      <c r="A3" s="146" t="s">
        <v>719</v>
      </c>
      <c r="B3" s="146"/>
      <c r="C3" s="146"/>
      <c r="D3" s="146"/>
      <c r="E3" s="146"/>
      <c r="F3" s="146"/>
      <c r="G3" s="146"/>
      <c r="H3" s="146"/>
    </row>
    <row r="4" spans="1:8">
      <c r="A4" s="148"/>
      <c r="B4" s="148"/>
      <c r="C4" s="149"/>
      <c r="D4" s="150"/>
      <c r="E4" s="150"/>
      <c r="F4" s="150"/>
      <c r="G4" s="150"/>
      <c r="H4" s="150"/>
    </row>
    <row r="5" spans="1:8">
      <c r="A5" s="151" t="s">
        <v>604</v>
      </c>
      <c r="B5" s="151"/>
      <c r="C5" s="151"/>
      <c r="D5" s="152" t="s">
        <v>605</v>
      </c>
      <c r="E5" s="153"/>
      <c r="F5" s="152" t="s">
        <v>605</v>
      </c>
      <c r="G5" s="153"/>
      <c r="H5" s="152" t="s">
        <v>605</v>
      </c>
    </row>
    <row r="6" spans="1:8">
      <c r="A6" s="154"/>
      <c r="B6" s="154"/>
      <c r="C6" s="154"/>
      <c r="D6" s="152"/>
      <c r="E6" s="153"/>
      <c r="F6" s="152"/>
      <c r="G6" s="153"/>
      <c r="H6" s="152"/>
    </row>
    <row r="7" spans="1:8" ht="17.399999999999999">
      <c r="A7" s="155" t="s">
        <v>606</v>
      </c>
      <c r="C7" s="157"/>
      <c r="D7" s="82"/>
      <c r="E7" s="82"/>
      <c r="F7" s="82"/>
      <c r="G7" s="82"/>
      <c r="H7" s="82"/>
    </row>
    <row r="8" spans="1:8">
      <c r="A8" s="158" t="s">
        <v>607</v>
      </c>
      <c r="B8" s="159"/>
      <c r="C8" s="159"/>
      <c r="D8" s="82"/>
      <c r="E8" s="82"/>
      <c r="F8" s="82"/>
      <c r="G8" s="82"/>
      <c r="H8" s="82"/>
    </row>
    <row r="9" spans="1:8">
      <c r="B9" s="160" t="s">
        <v>608</v>
      </c>
      <c r="C9" s="156"/>
      <c r="D9" s="82"/>
      <c r="E9" s="82"/>
      <c r="F9" s="82"/>
      <c r="G9" s="82"/>
      <c r="H9" s="82"/>
    </row>
    <row r="10" spans="1:8">
      <c r="C10" s="160" t="s">
        <v>609</v>
      </c>
      <c r="D10" s="82">
        <v>0</v>
      </c>
      <c r="E10" s="82"/>
      <c r="F10" s="82"/>
      <c r="G10" s="82"/>
      <c r="H10" s="82"/>
    </row>
    <row r="11" spans="1:8">
      <c r="C11" s="160" t="s">
        <v>610</v>
      </c>
      <c r="D11" s="83">
        <v>0</v>
      </c>
      <c r="E11" s="82"/>
      <c r="F11" s="82"/>
      <c r="G11" s="82"/>
      <c r="H11" s="82"/>
    </row>
    <row r="12" spans="1:8">
      <c r="B12" s="160" t="s">
        <v>611</v>
      </c>
      <c r="D12" s="82"/>
      <c r="E12" s="82"/>
      <c r="F12" s="82">
        <f>SUM(D10:D11)</f>
        <v>0</v>
      </c>
      <c r="G12" s="82"/>
      <c r="H12" s="82"/>
    </row>
    <row r="13" spans="1:8">
      <c r="B13" s="160"/>
      <c r="D13" s="82"/>
      <c r="E13" s="82"/>
      <c r="F13" s="82"/>
      <c r="G13" s="82"/>
      <c r="H13" s="82"/>
    </row>
    <row r="14" spans="1:8">
      <c r="B14" s="160" t="s">
        <v>612</v>
      </c>
      <c r="C14" s="156"/>
      <c r="D14" s="82"/>
      <c r="E14" s="82"/>
      <c r="F14" s="82"/>
      <c r="G14" s="82"/>
      <c r="H14" s="82"/>
    </row>
    <row r="15" spans="1:8">
      <c r="C15" s="160" t="s">
        <v>613</v>
      </c>
      <c r="D15" s="82">
        <v>0</v>
      </c>
      <c r="E15" s="82"/>
      <c r="F15" s="82"/>
      <c r="G15" s="82"/>
      <c r="H15" s="82"/>
    </row>
    <row r="16" spans="1:8">
      <c r="C16" s="160" t="s">
        <v>614</v>
      </c>
      <c r="D16" s="82">
        <v>0</v>
      </c>
      <c r="E16" s="82"/>
      <c r="F16" s="82"/>
      <c r="G16" s="82"/>
      <c r="H16" s="82"/>
    </row>
    <row r="17" spans="2:8">
      <c r="C17" s="160" t="s">
        <v>615</v>
      </c>
      <c r="D17" s="82">
        <v>0</v>
      </c>
      <c r="E17" s="82"/>
      <c r="F17" s="82"/>
      <c r="G17" s="82"/>
      <c r="H17" s="82"/>
    </row>
    <row r="18" spans="2:8">
      <c r="C18" s="160" t="s">
        <v>682</v>
      </c>
      <c r="D18" s="83">
        <v>0</v>
      </c>
      <c r="E18" s="82"/>
      <c r="F18" s="82"/>
      <c r="G18" s="82"/>
      <c r="H18" s="82"/>
    </row>
    <row r="19" spans="2:8">
      <c r="B19" s="160" t="s">
        <v>616</v>
      </c>
      <c r="D19" s="82"/>
      <c r="E19" s="82"/>
      <c r="F19" s="82">
        <f>SUM(D15:D18)</f>
        <v>0</v>
      </c>
      <c r="G19" s="82"/>
      <c r="H19" s="82"/>
    </row>
    <row r="20" spans="2:8">
      <c r="B20" s="160"/>
      <c r="D20" s="82"/>
      <c r="E20" s="82"/>
      <c r="F20" s="82"/>
      <c r="G20" s="82"/>
      <c r="H20" s="82"/>
    </row>
    <row r="21" spans="2:8">
      <c r="B21" s="160" t="s">
        <v>617</v>
      </c>
      <c r="C21" s="156"/>
      <c r="D21" s="82"/>
      <c r="E21" s="82"/>
      <c r="F21" s="82"/>
      <c r="G21" s="82"/>
      <c r="H21" s="82"/>
    </row>
    <row r="22" spans="2:8">
      <c r="C22" s="160" t="s">
        <v>618</v>
      </c>
      <c r="D22" s="83">
        <v>0</v>
      </c>
      <c r="E22" s="82"/>
      <c r="F22" s="82"/>
      <c r="G22" s="82"/>
      <c r="H22" s="82"/>
    </row>
    <row r="23" spans="2:8">
      <c r="B23" s="160" t="s">
        <v>619</v>
      </c>
      <c r="D23" s="82"/>
      <c r="E23" s="82"/>
      <c r="F23" s="82">
        <f>SUM(D22:D22)</f>
        <v>0</v>
      </c>
      <c r="G23" s="82"/>
      <c r="H23" s="82"/>
    </row>
    <row r="24" spans="2:8">
      <c r="B24" s="160"/>
      <c r="D24" s="82"/>
      <c r="E24" s="82"/>
      <c r="F24" s="82"/>
      <c r="G24" s="82"/>
      <c r="H24" s="82"/>
    </row>
    <row r="25" spans="2:8">
      <c r="B25" s="160" t="s">
        <v>620</v>
      </c>
      <c r="C25" s="156"/>
      <c r="D25" s="82"/>
      <c r="E25" s="82"/>
      <c r="F25" s="82"/>
      <c r="G25" s="82"/>
      <c r="H25" s="82"/>
    </row>
    <row r="26" spans="2:8">
      <c r="C26" s="160" t="s">
        <v>622</v>
      </c>
      <c r="D26" s="82">
        <v>0</v>
      </c>
      <c r="E26" s="82"/>
      <c r="G26" s="82"/>
      <c r="H26" s="82"/>
    </row>
    <row r="27" spans="2:8">
      <c r="C27" s="160" t="s">
        <v>621</v>
      </c>
      <c r="D27" s="82">
        <v>0</v>
      </c>
      <c r="E27" s="82"/>
      <c r="F27" s="82"/>
      <c r="G27" s="82"/>
      <c r="H27" s="82"/>
    </row>
    <row r="28" spans="2:8">
      <c r="C28" s="160" t="s">
        <v>735</v>
      </c>
      <c r="D28" s="82">
        <v>0</v>
      </c>
      <c r="E28" s="82"/>
      <c r="F28" s="82"/>
      <c r="G28" s="82"/>
      <c r="H28" s="82"/>
    </row>
    <row r="29" spans="2:8">
      <c r="C29" s="162" t="s">
        <v>746</v>
      </c>
      <c r="D29" s="82">
        <v>0</v>
      </c>
      <c r="E29" s="82"/>
      <c r="F29" s="82"/>
      <c r="G29" s="82"/>
      <c r="H29" s="82"/>
    </row>
    <row r="30" spans="2:8" ht="16.8" customHeight="1">
      <c r="C30" s="160" t="s">
        <v>623</v>
      </c>
      <c r="D30" s="82">
        <v>0</v>
      </c>
      <c r="E30" s="82"/>
      <c r="F30" s="82"/>
      <c r="G30" s="82"/>
      <c r="H30" s="82"/>
    </row>
    <row r="31" spans="2:8">
      <c r="C31" s="160" t="s">
        <v>624</v>
      </c>
      <c r="D31" s="82">
        <v>0</v>
      </c>
      <c r="E31" s="82"/>
      <c r="F31" s="82"/>
      <c r="G31" s="82"/>
      <c r="H31" s="82"/>
    </row>
    <row r="32" spans="2:8">
      <c r="C32" s="160" t="s">
        <v>625</v>
      </c>
      <c r="D32" s="82">
        <v>0</v>
      </c>
      <c r="E32" s="82"/>
      <c r="F32" s="82"/>
      <c r="G32" s="82"/>
      <c r="H32" s="82"/>
    </row>
    <row r="33" spans="1:8">
      <c r="C33" s="160" t="s">
        <v>626</v>
      </c>
      <c r="D33" s="82">
        <v>0</v>
      </c>
      <c r="E33" s="82"/>
      <c r="F33" s="82"/>
      <c r="G33" s="82"/>
      <c r="H33" s="82"/>
    </row>
    <row r="34" spans="1:8">
      <c r="C34" s="160" t="s">
        <v>781</v>
      </c>
      <c r="D34" s="82">
        <v>0</v>
      </c>
      <c r="E34" s="82"/>
      <c r="F34" s="82"/>
      <c r="G34" s="82"/>
      <c r="H34" s="82"/>
    </row>
    <row r="35" spans="1:8">
      <c r="C35" s="160" t="s">
        <v>627</v>
      </c>
      <c r="D35" s="83">
        <v>0</v>
      </c>
      <c r="E35" s="82"/>
      <c r="F35" s="82"/>
      <c r="G35" s="82"/>
      <c r="H35" s="82"/>
    </row>
    <row r="36" spans="1:8">
      <c r="B36" s="160" t="s">
        <v>628</v>
      </c>
      <c r="D36" s="82"/>
      <c r="E36" s="82"/>
      <c r="F36" s="82">
        <f>SUM(D26:D35)</f>
        <v>0</v>
      </c>
      <c r="G36" s="82"/>
      <c r="H36" s="82"/>
    </row>
    <row r="37" spans="1:8">
      <c r="B37" s="160"/>
      <c r="D37" s="82"/>
      <c r="E37" s="82"/>
      <c r="F37" s="82"/>
      <c r="G37" s="82"/>
      <c r="H37" s="82"/>
    </row>
    <row r="38" spans="1:8">
      <c r="A38" s="158" t="s">
        <v>629</v>
      </c>
      <c r="B38" s="160"/>
      <c r="D38" s="82"/>
      <c r="E38" s="82"/>
      <c r="F38" s="82"/>
      <c r="G38" s="82"/>
      <c r="H38" s="82">
        <f>F12+F19+F23+F36</f>
        <v>0</v>
      </c>
    </row>
    <row r="39" spans="1:8">
      <c r="D39" s="82"/>
      <c r="E39" s="82"/>
      <c r="F39" s="82"/>
      <c r="G39" s="82"/>
      <c r="H39" s="82"/>
    </row>
    <row r="40" spans="1:8">
      <c r="B40" s="160" t="s">
        <v>753</v>
      </c>
      <c r="C40" s="163"/>
      <c r="D40" s="82"/>
      <c r="E40" s="82"/>
      <c r="F40" s="82"/>
      <c r="G40" s="82"/>
      <c r="H40" s="82"/>
    </row>
    <row r="41" spans="1:8">
      <c r="C41" s="160" t="s">
        <v>765</v>
      </c>
      <c r="D41" s="82"/>
      <c r="E41" s="82"/>
      <c r="F41" s="82">
        <v>0</v>
      </c>
      <c r="G41" s="82"/>
      <c r="H41" s="82"/>
    </row>
    <row r="42" spans="1:8">
      <c r="C42" s="160" t="s">
        <v>631</v>
      </c>
      <c r="D42" s="82"/>
      <c r="E42" s="82"/>
      <c r="F42" s="83">
        <v>0</v>
      </c>
      <c r="G42" s="82"/>
      <c r="H42" s="82"/>
    </row>
    <row r="43" spans="1:8">
      <c r="B43" s="160" t="s">
        <v>632</v>
      </c>
      <c r="D43" s="82"/>
      <c r="E43" s="82"/>
      <c r="F43" s="82"/>
      <c r="G43" s="82"/>
      <c r="H43" s="82">
        <f>SUM(F41:F42)</f>
        <v>0</v>
      </c>
    </row>
    <row r="44" spans="1:8">
      <c r="D44" s="82"/>
      <c r="E44" s="82"/>
      <c r="F44" s="82"/>
      <c r="G44" s="82"/>
      <c r="H44" s="82"/>
    </row>
    <row r="45" spans="1:8">
      <c r="B45" s="160" t="s">
        <v>633</v>
      </c>
      <c r="D45" s="82"/>
      <c r="E45" s="82"/>
      <c r="F45" s="82"/>
      <c r="G45" s="82"/>
      <c r="H45" s="82"/>
    </row>
    <row r="46" spans="1:8">
      <c r="B46" s="160"/>
      <c r="C46" s="160" t="s">
        <v>634</v>
      </c>
      <c r="D46" s="82"/>
      <c r="E46" s="82"/>
      <c r="F46" s="83">
        <v>0</v>
      </c>
      <c r="G46" s="82"/>
      <c r="H46" s="82"/>
    </row>
    <row r="47" spans="1:8">
      <c r="B47" s="160" t="s">
        <v>635</v>
      </c>
      <c r="D47" s="82"/>
      <c r="E47" s="82"/>
      <c r="F47" s="82"/>
      <c r="G47" s="82"/>
      <c r="H47" s="82">
        <v>0</v>
      </c>
    </row>
    <row r="48" spans="1:8">
      <c r="D48" s="82"/>
      <c r="E48" s="82"/>
      <c r="F48" s="82"/>
      <c r="G48" s="82"/>
      <c r="H48" s="82"/>
    </row>
    <row r="49" spans="2:8">
      <c r="B49" s="160" t="s">
        <v>636</v>
      </c>
      <c r="C49" s="156"/>
      <c r="D49" s="82"/>
      <c r="E49" s="82"/>
      <c r="F49" s="82"/>
      <c r="G49" s="82"/>
      <c r="H49" s="82"/>
    </row>
    <row r="50" spans="2:8">
      <c r="C50" s="160" t="s">
        <v>637</v>
      </c>
      <c r="D50" s="82">
        <v>0</v>
      </c>
      <c r="E50" s="82"/>
      <c r="F50" s="82"/>
      <c r="G50" s="82"/>
      <c r="H50" s="82"/>
    </row>
    <row r="51" spans="2:8">
      <c r="C51" s="160" t="s">
        <v>761</v>
      </c>
      <c r="D51" s="83">
        <v>0</v>
      </c>
      <c r="E51" s="82"/>
      <c r="F51" s="82"/>
      <c r="G51" s="82"/>
      <c r="H51" s="82"/>
    </row>
    <row r="52" spans="2:8">
      <c r="C52" s="160" t="s">
        <v>683</v>
      </c>
      <c r="D52" s="82"/>
      <c r="E52" s="82"/>
      <c r="F52" s="82">
        <f>+D50-D51</f>
        <v>0</v>
      </c>
      <c r="G52" s="82"/>
      <c r="H52" s="82"/>
    </row>
    <row r="53" spans="2:8">
      <c r="D53" s="82"/>
      <c r="E53" s="82"/>
      <c r="F53" s="82"/>
      <c r="G53" s="82"/>
      <c r="H53" s="82"/>
    </row>
    <row r="54" spans="2:8">
      <c r="C54" s="160" t="s">
        <v>638</v>
      </c>
      <c r="D54" s="82">
        <v>0</v>
      </c>
      <c r="E54" s="82"/>
      <c r="F54" s="82"/>
      <c r="G54" s="82"/>
      <c r="H54" s="82"/>
    </row>
    <row r="55" spans="2:8">
      <c r="C55" s="160" t="s">
        <v>762</v>
      </c>
      <c r="D55" s="83">
        <v>0</v>
      </c>
      <c r="E55" s="82"/>
      <c r="F55" s="82"/>
      <c r="G55" s="82"/>
      <c r="H55" s="82"/>
    </row>
    <row r="56" spans="2:8">
      <c r="C56" s="160" t="s">
        <v>684</v>
      </c>
      <c r="D56" s="82"/>
      <c r="E56" s="82"/>
      <c r="F56" s="82">
        <f>+D54-D55</f>
        <v>0</v>
      </c>
      <c r="G56" s="82"/>
      <c r="H56" s="82"/>
    </row>
    <row r="57" spans="2:8">
      <c r="D57" s="82"/>
      <c r="E57" s="82"/>
      <c r="F57" s="82"/>
      <c r="G57" s="82"/>
      <c r="H57" s="82"/>
    </row>
    <row r="58" spans="2:8">
      <c r="C58" s="160" t="s">
        <v>639</v>
      </c>
      <c r="D58" s="82">
        <v>0</v>
      </c>
      <c r="E58" s="82"/>
      <c r="F58" s="82"/>
      <c r="G58" s="82"/>
      <c r="H58" s="82"/>
    </row>
    <row r="59" spans="2:8">
      <c r="C59" s="160" t="s">
        <v>763</v>
      </c>
      <c r="D59" s="83">
        <v>0</v>
      </c>
      <c r="E59" s="82"/>
      <c r="F59" s="82"/>
      <c r="G59" s="82"/>
      <c r="H59" s="82"/>
    </row>
    <row r="60" spans="2:8">
      <c r="C60" s="160" t="s">
        <v>685</v>
      </c>
      <c r="D60" s="82"/>
      <c r="E60" s="82"/>
      <c r="F60" s="82">
        <f>+D58-D59</f>
        <v>0</v>
      </c>
      <c r="G60" s="82"/>
      <c r="H60" s="82"/>
    </row>
    <row r="61" spans="2:8">
      <c r="D61" s="82"/>
      <c r="E61" s="82"/>
      <c r="F61" s="82"/>
      <c r="G61" s="82"/>
      <c r="H61" s="82"/>
    </row>
    <row r="62" spans="2:8">
      <c r="C62" s="160" t="s">
        <v>640</v>
      </c>
      <c r="D62" s="82">
        <v>0</v>
      </c>
      <c r="E62" s="82"/>
      <c r="F62" s="82"/>
      <c r="G62" s="82"/>
      <c r="H62" s="82"/>
    </row>
    <row r="63" spans="2:8">
      <c r="C63" s="160" t="s">
        <v>764</v>
      </c>
      <c r="D63" s="83">
        <v>0</v>
      </c>
      <c r="E63" s="82"/>
      <c r="F63" s="82"/>
      <c r="G63" s="82"/>
      <c r="H63" s="82"/>
    </row>
    <row r="64" spans="2:8">
      <c r="C64" s="160" t="s">
        <v>686</v>
      </c>
      <c r="D64" s="82"/>
      <c r="E64" s="82"/>
      <c r="F64" s="82">
        <f>+D62-D63</f>
        <v>0</v>
      </c>
      <c r="G64" s="82"/>
      <c r="H64" s="82"/>
    </row>
    <row r="65" spans="3:8">
      <c r="D65" s="82"/>
      <c r="E65" s="82"/>
      <c r="F65" s="82"/>
      <c r="G65" s="82"/>
      <c r="H65" s="82"/>
    </row>
    <row r="66" spans="3:8">
      <c r="C66" s="160" t="s">
        <v>641</v>
      </c>
      <c r="D66" s="82">
        <v>0</v>
      </c>
      <c r="E66" s="82"/>
      <c r="F66" s="82"/>
      <c r="G66" s="82"/>
      <c r="H66" s="82"/>
    </row>
    <row r="67" spans="3:8">
      <c r="C67" s="160" t="s">
        <v>779</v>
      </c>
      <c r="D67" s="83">
        <v>0</v>
      </c>
      <c r="E67" s="82"/>
      <c r="F67" s="82"/>
      <c r="G67" s="82"/>
      <c r="H67" s="82"/>
    </row>
    <row r="68" spans="3:8">
      <c r="C68" s="160" t="s">
        <v>687</v>
      </c>
      <c r="D68" s="82"/>
      <c r="E68" s="82"/>
      <c r="F68" s="82">
        <f>+D66-D67</f>
        <v>0</v>
      </c>
      <c r="G68" s="82"/>
      <c r="H68" s="82"/>
    </row>
    <row r="69" spans="3:8">
      <c r="D69" s="82"/>
      <c r="E69" s="82"/>
      <c r="F69" s="82"/>
      <c r="G69" s="82"/>
      <c r="H69" s="82"/>
    </row>
    <row r="70" spans="3:8">
      <c r="C70" s="160" t="s">
        <v>651</v>
      </c>
      <c r="D70" s="82">
        <v>0</v>
      </c>
      <c r="E70" s="82"/>
      <c r="F70" s="82"/>
      <c r="G70" s="82"/>
      <c r="H70" s="82"/>
    </row>
    <row r="71" spans="3:8">
      <c r="C71" s="160" t="s">
        <v>778</v>
      </c>
      <c r="D71" s="83">
        <v>0</v>
      </c>
      <c r="E71" s="82"/>
      <c r="F71" s="82"/>
      <c r="G71" s="82"/>
      <c r="H71" s="82"/>
    </row>
    <row r="72" spans="3:8">
      <c r="C72" s="160" t="s">
        <v>727</v>
      </c>
      <c r="D72" s="82"/>
      <c r="E72" s="82"/>
      <c r="F72" s="82">
        <f>+D70-D71</f>
        <v>0</v>
      </c>
      <c r="G72" s="82"/>
      <c r="H72" s="82"/>
    </row>
    <row r="73" spans="3:8">
      <c r="D73" s="82"/>
      <c r="E73" s="82"/>
      <c r="F73" s="82"/>
      <c r="G73" s="82"/>
      <c r="H73" s="82"/>
    </row>
    <row r="74" spans="3:8">
      <c r="C74" s="160" t="s">
        <v>642</v>
      </c>
      <c r="D74" s="82">
        <v>0</v>
      </c>
      <c r="E74" s="82"/>
      <c r="F74" s="82"/>
      <c r="G74" s="82"/>
      <c r="H74" s="82"/>
    </row>
    <row r="75" spans="3:8">
      <c r="C75" s="160" t="s">
        <v>777</v>
      </c>
      <c r="D75" s="83">
        <v>0</v>
      </c>
      <c r="E75" s="82"/>
      <c r="F75" s="82"/>
      <c r="G75" s="82"/>
      <c r="H75" s="82"/>
    </row>
    <row r="76" spans="3:8">
      <c r="C76" s="160" t="s">
        <v>688</v>
      </c>
      <c r="D76" s="82"/>
      <c r="E76" s="82"/>
      <c r="F76" s="82">
        <f>+D74-D75</f>
        <v>0</v>
      </c>
      <c r="G76" s="82"/>
      <c r="H76" s="82"/>
    </row>
    <row r="77" spans="3:8">
      <c r="D77" s="82"/>
      <c r="E77" s="82"/>
      <c r="F77" s="82"/>
      <c r="G77" s="82"/>
      <c r="H77" s="82"/>
    </row>
    <row r="78" spans="3:8">
      <c r="C78" s="160" t="s">
        <v>728</v>
      </c>
      <c r="D78" s="82">
        <v>0</v>
      </c>
      <c r="E78" s="82"/>
      <c r="F78" s="82"/>
      <c r="G78" s="82"/>
      <c r="H78" s="82"/>
    </row>
    <row r="79" spans="3:8">
      <c r="C79" s="160" t="s">
        <v>776</v>
      </c>
      <c r="D79" s="83">
        <v>0</v>
      </c>
      <c r="E79" s="82"/>
      <c r="F79" s="82"/>
      <c r="G79" s="82"/>
      <c r="H79" s="82"/>
    </row>
    <row r="80" spans="3:8">
      <c r="C80" s="160" t="s">
        <v>729</v>
      </c>
      <c r="D80" s="82"/>
      <c r="E80" s="82"/>
      <c r="F80" s="82">
        <f>+D78-D79</f>
        <v>0</v>
      </c>
      <c r="G80" s="82"/>
      <c r="H80" s="82"/>
    </row>
    <row r="81" spans="2:8">
      <c r="D81" s="82"/>
      <c r="E81" s="82"/>
      <c r="F81" s="82"/>
      <c r="G81" s="82"/>
      <c r="H81" s="82"/>
    </row>
    <row r="82" spans="2:8">
      <c r="C82" s="160" t="s">
        <v>643</v>
      </c>
      <c r="D82" s="82">
        <v>0</v>
      </c>
      <c r="E82" s="82"/>
      <c r="F82" s="82"/>
      <c r="G82" s="82"/>
      <c r="H82" s="82"/>
    </row>
    <row r="83" spans="2:8">
      <c r="C83" s="160" t="s">
        <v>775</v>
      </c>
      <c r="D83" s="83">
        <v>0</v>
      </c>
      <c r="E83" s="82"/>
      <c r="F83" s="82"/>
      <c r="G83" s="82"/>
      <c r="H83" s="82"/>
    </row>
    <row r="84" spans="2:8">
      <c r="C84" s="160" t="s">
        <v>689</v>
      </c>
      <c r="D84" s="82"/>
      <c r="E84" s="82"/>
      <c r="F84" s="82">
        <f>+D82-D83</f>
        <v>0</v>
      </c>
      <c r="G84" s="82"/>
      <c r="H84" s="82"/>
    </row>
    <row r="85" spans="2:8">
      <c r="D85" s="82"/>
      <c r="E85" s="82"/>
      <c r="F85" s="82"/>
      <c r="G85" s="82"/>
      <c r="H85" s="82"/>
    </row>
    <row r="86" spans="2:8">
      <c r="C86" s="160" t="s">
        <v>644</v>
      </c>
      <c r="D86" s="82">
        <v>0</v>
      </c>
      <c r="E86" s="82"/>
      <c r="F86" s="82"/>
      <c r="G86" s="82"/>
      <c r="H86" s="82"/>
    </row>
    <row r="87" spans="2:8">
      <c r="C87" s="160" t="s">
        <v>774</v>
      </c>
      <c r="D87" s="83">
        <v>0</v>
      </c>
      <c r="E87" s="82"/>
      <c r="F87" s="82"/>
      <c r="G87" s="82"/>
      <c r="H87" s="82"/>
    </row>
    <row r="88" spans="2:8">
      <c r="C88" s="160" t="s">
        <v>690</v>
      </c>
      <c r="D88" s="82"/>
      <c r="E88" s="82"/>
      <c r="F88" s="82">
        <f>+D86-D87</f>
        <v>0</v>
      </c>
      <c r="G88" s="82"/>
      <c r="H88" s="82"/>
    </row>
    <row r="89" spans="2:8">
      <c r="B89" s="138"/>
      <c r="D89" s="82"/>
      <c r="E89" s="82"/>
      <c r="F89" s="82"/>
      <c r="G89" s="82"/>
      <c r="H89" s="82"/>
    </row>
    <row r="90" spans="2:8">
      <c r="C90" s="160" t="s">
        <v>645</v>
      </c>
      <c r="D90" s="82">
        <v>0</v>
      </c>
      <c r="E90" s="82"/>
      <c r="F90" s="82"/>
      <c r="G90" s="82"/>
      <c r="H90" s="82"/>
    </row>
    <row r="91" spans="2:8">
      <c r="C91" s="160" t="s">
        <v>773</v>
      </c>
      <c r="D91" s="83">
        <v>0</v>
      </c>
      <c r="E91" s="82"/>
      <c r="F91" s="82"/>
      <c r="G91" s="82"/>
      <c r="H91" s="82"/>
    </row>
    <row r="92" spans="2:8">
      <c r="C92" s="160" t="s">
        <v>691</v>
      </c>
      <c r="D92" s="82"/>
      <c r="E92" s="82"/>
      <c r="F92" s="82">
        <f>+D90-D91</f>
        <v>0</v>
      </c>
      <c r="G92" s="82"/>
      <c r="H92" s="82"/>
    </row>
    <row r="93" spans="2:8">
      <c r="D93" s="82"/>
      <c r="E93" s="82"/>
      <c r="F93" s="82"/>
      <c r="G93" s="82"/>
      <c r="H93" s="82"/>
    </row>
    <row r="94" spans="2:8">
      <c r="C94" s="160" t="s">
        <v>730</v>
      </c>
      <c r="D94" s="82">
        <v>0</v>
      </c>
      <c r="E94" s="82"/>
      <c r="F94" s="82"/>
      <c r="G94" s="82"/>
      <c r="H94" s="82"/>
    </row>
    <row r="95" spans="2:8">
      <c r="C95" s="160" t="s">
        <v>772</v>
      </c>
      <c r="D95" s="83">
        <v>0</v>
      </c>
      <c r="E95" s="82"/>
      <c r="F95" s="82"/>
      <c r="G95" s="82"/>
      <c r="H95" s="82"/>
    </row>
    <row r="96" spans="2:8">
      <c r="C96" s="160" t="s">
        <v>731</v>
      </c>
      <c r="D96" s="82"/>
      <c r="E96" s="82"/>
      <c r="F96" s="82">
        <f>+D94-D95</f>
        <v>0</v>
      </c>
      <c r="G96" s="82"/>
      <c r="H96" s="82"/>
    </row>
    <row r="97" spans="3:8">
      <c r="D97" s="82"/>
      <c r="E97" s="82"/>
      <c r="F97" s="82"/>
      <c r="G97" s="82"/>
      <c r="H97" s="82"/>
    </row>
    <row r="98" spans="3:8">
      <c r="C98" s="160" t="s">
        <v>646</v>
      </c>
      <c r="D98" s="82">
        <v>0</v>
      </c>
      <c r="E98" s="82"/>
      <c r="F98" s="82"/>
      <c r="G98" s="82"/>
      <c r="H98" s="82"/>
    </row>
    <row r="99" spans="3:8">
      <c r="C99" s="160" t="s">
        <v>771</v>
      </c>
      <c r="D99" s="83">
        <v>0</v>
      </c>
      <c r="E99" s="82"/>
      <c r="F99" s="82"/>
      <c r="G99" s="82"/>
      <c r="H99" s="82"/>
    </row>
    <row r="100" spans="3:8">
      <c r="C100" s="160" t="s">
        <v>692</v>
      </c>
      <c r="D100" s="82"/>
      <c r="E100" s="82"/>
      <c r="F100" s="82">
        <f>+D98-D99</f>
        <v>0</v>
      </c>
      <c r="G100" s="82"/>
      <c r="H100" s="82"/>
    </row>
    <row r="101" spans="3:8">
      <c r="D101" s="82"/>
      <c r="E101" s="82"/>
      <c r="F101" s="82"/>
      <c r="G101" s="82"/>
      <c r="H101" s="82"/>
    </row>
    <row r="102" spans="3:8">
      <c r="C102" s="160" t="s">
        <v>647</v>
      </c>
      <c r="D102" s="82">
        <v>0</v>
      </c>
      <c r="E102" s="82"/>
      <c r="F102" s="82"/>
      <c r="G102" s="82"/>
      <c r="H102" s="82"/>
    </row>
    <row r="103" spans="3:8">
      <c r="C103" s="160" t="s">
        <v>770</v>
      </c>
      <c r="D103" s="83">
        <v>0</v>
      </c>
      <c r="E103" s="82"/>
      <c r="F103" s="82"/>
      <c r="G103" s="82"/>
      <c r="H103" s="82"/>
    </row>
    <row r="104" spans="3:8">
      <c r="C104" s="160" t="s">
        <v>693</v>
      </c>
      <c r="D104" s="82"/>
      <c r="E104" s="82"/>
      <c r="F104" s="82">
        <f>+D102-D103</f>
        <v>0</v>
      </c>
      <c r="G104" s="82"/>
      <c r="H104" s="82"/>
    </row>
    <row r="105" spans="3:8">
      <c r="D105" s="82"/>
      <c r="E105" s="82"/>
      <c r="F105" s="82"/>
      <c r="G105" s="82"/>
      <c r="H105" s="82"/>
    </row>
    <row r="106" spans="3:8">
      <c r="C106" s="160" t="s">
        <v>648</v>
      </c>
      <c r="D106" s="82">
        <v>0</v>
      </c>
      <c r="E106" s="82"/>
      <c r="F106" s="82"/>
      <c r="G106" s="82"/>
      <c r="H106" s="82"/>
    </row>
    <row r="107" spans="3:8">
      <c r="C107" s="160" t="s">
        <v>769</v>
      </c>
      <c r="D107" s="83">
        <v>0</v>
      </c>
      <c r="E107" s="82"/>
      <c r="F107" s="82"/>
      <c r="G107" s="82"/>
      <c r="H107" s="82"/>
    </row>
    <row r="108" spans="3:8">
      <c r="C108" s="160" t="s">
        <v>694</v>
      </c>
      <c r="D108" s="82"/>
      <c r="E108" s="82"/>
      <c r="F108" s="82">
        <f>+D106-D107</f>
        <v>0</v>
      </c>
      <c r="G108" s="82"/>
      <c r="H108" s="82"/>
    </row>
    <row r="109" spans="3:8">
      <c r="D109" s="82"/>
      <c r="E109" s="82"/>
      <c r="F109" s="82"/>
      <c r="G109" s="82"/>
      <c r="H109" s="82"/>
    </row>
    <row r="110" spans="3:8">
      <c r="C110" s="160" t="s">
        <v>649</v>
      </c>
      <c r="D110" s="82">
        <v>0</v>
      </c>
      <c r="E110" s="82"/>
      <c r="F110" s="82"/>
      <c r="G110" s="82"/>
      <c r="H110" s="82"/>
    </row>
    <row r="111" spans="3:8">
      <c r="C111" s="160" t="s">
        <v>768</v>
      </c>
      <c r="D111" s="83">
        <v>0</v>
      </c>
      <c r="E111" s="82"/>
      <c r="F111" s="82"/>
      <c r="G111" s="82"/>
      <c r="H111" s="82"/>
    </row>
    <row r="112" spans="3:8">
      <c r="C112" s="160" t="s">
        <v>695</v>
      </c>
      <c r="D112" s="82"/>
      <c r="E112" s="82"/>
      <c r="F112" s="82">
        <f>+D110-D111</f>
        <v>0</v>
      </c>
      <c r="G112" s="82"/>
      <c r="H112" s="82"/>
    </row>
    <row r="113" spans="3:8">
      <c r="D113" s="82"/>
      <c r="E113" s="82"/>
      <c r="F113" s="82"/>
      <c r="G113" s="82"/>
      <c r="H113" s="82"/>
    </row>
    <row r="114" spans="3:8">
      <c r="C114" s="160" t="s">
        <v>650</v>
      </c>
      <c r="D114" s="82">
        <v>0</v>
      </c>
      <c r="E114" s="82"/>
      <c r="F114" s="82"/>
      <c r="G114" s="82"/>
      <c r="H114" s="82"/>
    </row>
    <row r="115" spans="3:8">
      <c r="C115" s="160" t="s">
        <v>767</v>
      </c>
      <c r="D115" s="83">
        <v>0</v>
      </c>
      <c r="E115" s="82"/>
      <c r="F115" s="82"/>
      <c r="G115" s="82"/>
      <c r="H115" s="82"/>
    </row>
    <row r="116" spans="3:8">
      <c r="C116" s="160" t="s">
        <v>696</v>
      </c>
      <c r="D116" s="82"/>
      <c r="E116" s="82"/>
      <c r="F116" s="82">
        <f>+D114-D115</f>
        <v>0</v>
      </c>
      <c r="G116" s="82"/>
      <c r="H116" s="82"/>
    </row>
    <row r="117" spans="3:8">
      <c r="D117" s="82"/>
      <c r="E117" s="82"/>
      <c r="F117" s="82"/>
      <c r="G117" s="82"/>
      <c r="H117" s="82"/>
    </row>
    <row r="118" spans="3:8">
      <c r="C118" s="160" t="s">
        <v>732</v>
      </c>
      <c r="D118" s="82">
        <v>0</v>
      </c>
      <c r="E118" s="82"/>
      <c r="F118" s="82"/>
      <c r="G118" s="82"/>
      <c r="H118" s="82"/>
    </row>
    <row r="119" spans="3:8">
      <c r="C119" s="160" t="s">
        <v>766</v>
      </c>
      <c r="D119" s="83">
        <v>0</v>
      </c>
      <c r="E119" s="82"/>
      <c r="F119" s="82"/>
      <c r="G119" s="82"/>
      <c r="H119" s="82"/>
    </row>
    <row r="120" spans="3:8">
      <c r="C120" s="160" t="s">
        <v>733</v>
      </c>
      <c r="D120" s="82"/>
      <c r="E120" s="82"/>
      <c r="F120" s="82">
        <f>+D118-D119</f>
        <v>0</v>
      </c>
      <c r="G120" s="82"/>
      <c r="H120" s="82"/>
    </row>
    <row r="121" spans="3:8">
      <c r="D121" s="82"/>
      <c r="E121" s="82"/>
      <c r="F121" s="82"/>
      <c r="G121" s="82"/>
      <c r="H121" s="82"/>
    </row>
    <row r="122" spans="3:8">
      <c r="C122" s="160" t="s">
        <v>652</v>
      </c>
      <c r="D122" s="82">
        <v>0</v>
      </c>
      <c r="E122" s="82"/>
      <c r="F122" s="82"/>
      <c r="G122" s="82"/>
      <c r="H122" s="82"/>
    </row>
    <row r="123" spans="3:8">
      <c r="C123" s="160" t="s">
        <v>697</v>
      </c>
      <c r="D123" s="83">
        <v>0</v>
      </c>
      <c r="E123" s="82"/>
      <c r="F123" s="82"/>
      <c r="G123" s="82"/>
      <c r="H123" s="82"/>
    </row>
    <row r="124" spans="3:8">
      <c r="C124" s="160" t="s">
        <v>698</v>
      </c>
      <c r="D124" s="82"/>
      <c r="E124" s="82"/>
      <c r="F124" s="82">
        <f>+D122-D123</f>
        <v>0</v>
      </c>
      <c r="G124" s="82"/>
      <c r="H124" s="82"/>
    </row>
    <row r="125" spans="3:8">
      <c r="D125" s="82"/>
      <c r="E125" s="82"/>
      <c r="F125" s="82"/>
      <c r="G125" s="82"/>
      <c r="H125" s="82"/>
    </row>
    <row r="126" spans="3:8">
      <c r="C126" s="160" t="s">
        <v>653</v>
      </c>
      <c r="D126" s="82">
        <v>0</v>
      </c>
      <c r="E126" s="82"/>
      <c r="F126" s="82"/>
      <c r="G126" s="82"/>
      <c r="H126" s="82"/>
    </row>
    <row r="127" spans="3:8">
      <c r="C127" s="160" t="s">
        <v>699</v>
      </c>
      <c r="D127" s="83">
        <v>0</v>
      </c>
      <c r="E127" s="82"/>
      <c r="F127" s="82"/>
      <c r="G127" s="82"/>
      <c r="H127" s="82"/>
    </row>
    <row r="128" spans="3:8">
      <c r="C128" s="160" t="s">
        <v>700</v>
      </c>
      <c r="D128" s="82"/>
      <c r="E128" s="82"/>
      <c r="F128" s="82">
        <f>+D126-D127</f>
        <v>0</v>
      </c>
      <c r="G128" s="82"/>
      <c r="H128" s="82"/>
    </row>
    <row r="129" spans="1:8">
      <c r="D129" s="82"/>
      <c r="E129" s="82"/>
      <c r="F129" s="82"/>
      <c r="G129" s="82"/>
      <c r="H129" s="82"/>
    </row>
    <row r="130" spans="1:8">
      <c r="C130" s="160" t="s">
        <v>654</v>
      </c>
      <c r="D130" s="82">
        <v>0</v>
      </c>
      <c r="E130" s="82"/>
      <c r="F130" s="82"/>
      <c r="G130" s="82"/>
      <c r="H130" s="82"/>
    </row>
    <row r="131" spans="1:8">
      <c r="C131" s="160" t="s">
        <v>701</v>
      </c>
      <c r="D131" s="83">
        <v>0</v>
      </c>
      <c r="E131" s="82"/>
      <c r="F131" s="82"/>
      <c r="G131" s="82"/>
      <c r="H131" s="82"/>
    </row>
    <row r="132" spans="1:8">
      <c r="C132" s="160" t="s">
        <v>702</v>
      </c>
      <c r="D132" s="82"/>
      <c r="E132" s="82"/>
      <c r="F132" s="83">
        <f>+D130-D131</f>
        <v>0</v>
      </c>
      <c r="G132" s="82"/>
      <c r="H132" s="82"/>
    </row>
    <row r="133" spans="1:8">
      <c r="B133" s="160" t="s">
        <v>655</v>
      </c>
      <c r="D133" s="82"/>
      <c r="E133" s="82"/>
      <c r="F133" s="82"/>
      <c r="G133" s="82"/>
      <c r="H133" s="83">
        <f>F52+F56+F60+F64+F68+F72+F76+F80+F84+F88+F92+F100+F104+F108+F112+F116+F120+F124+F128+F132</f>
        <v>0</v>
      </c>
    </row>
    <row r="134" spans="1:8">
      <c r="D134" s="82"/>
      <c r="E134" s="82"/>
      <c r="F134" s="82"/>
      <c r="G134" s="82"/>
      <c r="H134" s="82"/>
    </row>
    <row r="135" spans="1:8" ht="18" thickBot="1">
      <c r="A135" s="155" t="s">
        <v>656</v>
      </c>
      <c r="D135" s="82"/>
      <c r="E135" s="82"/>
      <c r="F135" s="82"/>
      <c r="G135" s="82"/>
      <c r="H135" s="93">
        <f>H38+H43+H45+H133</f>
        <v>0</v>
      </c>
    </row>
    <row r="136" spans="1:8" ht="16.8" thickTop="1">
      <c r="D136" s="82"/>
      <c r="E136" s="82"/>
      <c r="F136" s="82"/>
      <c r="G136" s="82"/>
      <c r="H136" s="82"/>
    </row>
    <row r="137" spans="1:8" ht="17.399999999999999">
      <c r="A137" s="155" t="s">
        <v>657</v>
      </c>
      <c r="D137" s="82"/>
      <c r="E137" s="82"/>
      <c r="F137" s="82"/>
      <c r="G137" s="82"/>
      <c r="H137" s="82"/>
    </row>
    <row r="138" spans="1:8" ht="17.399999999999999">
      <c r="A138" s="164" t="s">
        <v>658</v>
      </c>
      <c r="D138" s="82"/>
      <c r="E138" s="82"/>
      <c r="F138" s="82"/>
      <c r="G138" s="82"/>
      <c r="H138" s="82"/>
    </row>
    <row r="139" spans="1:8">
      <c r="B139" s="160" t="s">
        <v>659</v>
      </c>
      <c r="D139" s="82"/>
      <c r="E139" s="82"/>
      <c r="F139" s="82"/>
      <c r="G139" s="82"/>
      <c r="H139" s="82"/>
    </row>
    <row r="140" spans="1:8">
      <c r="C140" s="160" t="s">
        <v>738</v>
      </c>
      <c r="D140" s="82">
        <v>0</v>
      </c>
      <c r="E140" s="82"/>
      <c r="F140" s="82"/>
    </row>
    <row r="141" spans="1:8">
      <c r="C141" s="160" t="s">
        <v>736</v>
      </c>
      <c r="D141" s="82">
        <v>0</v>
      </c>
      <c r="E141" s="82"/>
      <c r="F141" s="82"/>
    </row>
    <row r="142" spans="1:8">
      <c r="C142" s="160" t="s">
        <v>660</v>
      </c>
      <c r="D142" s="82">
        <v>0</v>
      </c>
      <c r="E142" s="82"/>
      <c r="F142" s="82"/>
    </row>
    <row r="143" spans="1:8">
      <c r="C143" s="160" t="s">
        <v>661</v>
      </c>
      <c r="D143" s="82">
        <v>0</v>
      </c>
      <c r="E143" s="82"/>
      <c r="F143" s="82"/>
    </row>
    <row r="144" spans="1:8">
      <c r="C144" s="160" t="s">
        <v>662</v>
      </c>
      <c r="D144" s="82">
        <v>0</v>
      </c>
      <c r="E144" s="82"/>
      <c r="F144" s="82"/>
    </row>
    <row r="145" spans="2:6">
      <c r="C145" s="160" t="s">
        <v>703</v>
      </c>
      <c r="D145" s="82">
        <v>0</v>
      </c>
      <c r="E145" s="82"/>
      <c r="F145" s="82"/>
    </row>
    <row r="146" spans="2:6">
      <c r="C146" s="160" t="s">
        <v>704</v>
      </c>
      <c r="D146" s="82">
        <v>0</v>
      </c>
      <c r="E146" s="82"/>
      <c r="F146" s="82"/>
    </row>
    <row r="147" spans="2:6">
      <c r="C147" s="160" t="s">
        <v>663</v>
      </c>
      <c r="D147" s="82">
        <v>0</v>
      </c>
      <c r="E147" s="82"/>
      <c r="F147" s="82"/>
    </row>
    <row r="148" spans="2:6">
      <c r="C148" s="160" t="s">
        <v>664</v>
      </c>
      <c r="D148" s="82">
        <v>0</v>
      </c>
      <c r="E148" s="82"/>
      <c r="F148" s="82"/>
    </row>
    <row r="149" spans="2:6">
      <c r="C149" s="160" t="s">
        <v>665</v>
      </c>
      <c r="D149" s="82">
        <v>0</v>
      </c>
      <c r="E149" s="82"/>
      <c r="F149" s="82"/>
    </row>
    <row r="150" spans="2:6">
      <c r="C150" s="160" t="s">
        <v>666</v>
      </c>
      <c r="D150" s="82">
        <v>0</v>
      </c>
      <c r="E150" s="82"/>
      <c r="F150" s="82"/>
    </row>
    <row r="151" spans="2:6">
      <c r="C151" s="160" t="s">
        <v>667</v>
      </c>
      <c r="D151" s="82">
        <v>0</v>
      </c>
      <c r="E151" s="82"/>
      <c r="F151" s="82"/>
    </row>
    <row r="152" spans="2:6">
      <c r="C152" s="160" t="s">
        <v>705</v>
      </c>
      <c r="D152" s="83">
        <v>0</v>
      </c>
      <c r="E152" s="82"/>
      <c r="F152" s="82"/>
    </row>
    <row r="153" spans="2:6">
      <c r="B153" s="160" t="s">
        <v>668</v>
      </c>
      <c r="D153" s="82"/>
      <c r="E153" s="82"/>
      <c r="F153" s="82">
        <f>SUM(D140:D152)</f>
        <v>0</v>
      </c>
    </row>
    <row r="154" spans="2:6">
      <c r="D154" s="82"/>
      <c r="E154" s="82"/>
      <c r="F154" s="82"/>
    </row>
    <row r="155" spans="2:6">
      <c r="B155" s="160" t="s">
        <v>669</v>
      </c>
      <c r="D155" s="82"/>
      <c r="E155" s="82"/>
      <c r="F155" s="82"/>
    </row>
    <row r="156" spans="2:6">
      <c r="C156" s="160" t="s">
        <v>670</v>
      </c>
      <c r="D156" s="82">
        <v>0</v>
      </c>
      <c r="E156" s="82"/>
      <c r="F156" s="82"/>
    </row>
    <row r="157" spans="2:6">
      <c r="C157" s="160" t="s">
        <v>760</v>
      </c>
      <c r="D157" s="83">
        <v>0</v>
      </c>
      <c r="E157" s="82"/>
      <c r="F157" s="82"/>
    </row>
    <row r="158" spans="2:6">
      <c r="B158" s="160" t="s">
        <v>671</v>
      </c>
      <c r="D158" s="82"/>
      <c r="E158" s="82"/>
      <c r="F158" s="82">
        <f>SUM(D156:D157)</f>
        <v>0</v>
      </c>
    </row>
    <row r="159" spans="2:6">
      <c r="D159" s="82"/>
      <c r="E159" s="82"/>
      <c r="F159" s="82"/>
    </row>
    <row r="160" spans="2:6">
      <c r="B160" s="160" t="s">
        <v>630</v>
      </c>
      <c r="D160" s="82"/>
      <c r="E160" s="82"/>
      <c r="F160" s="82"/>
    </row>
    <row r="161" spans="1:8">
      <c r="C161" s="160" t="s">
        <v>765</v>
      </c>
      <c r="D161" s="82">
        <v>0</v>
      </c>
      <c r="E161" s="94"/>
      <c r="F161" s="82"/>
    </row>
    <row r="162" spans="1:8">
      <c r="C162" s="160" t="s">
        <v>631</v>
      </c>
      <c r="D162" s="83">
        <v>0</v>
      </c>
      <c r="E162" s="94"/>
      <c r="F162" s="82"/>
    </row>
    <row r="163" spans="1:8">
      <c r="B163" s="160" t="s">
        <v>632</v>
      </c>
      <c r="D163" s="82"/>
      <c r="E163" s="94"/>
      <c r="F163" s="82">
        <f>SUM(D161:D162)</f>
        <v>0</v>
      </c>
    </row>
    <row r="164" spans="1:8">
      <c r="B164" s="160"/>
      <c r="D164" s="94"/>
      <c r="E164" s="94"/>
      <c r="F164" s="82"/>
      <c r="G164" s="94"/>
      <c r="H164" s="82"/>
    </row>
    <row r="165" spans="1:8">
      <c r="A165" s="158" t="s">
        <v>754</v>
      </c>
      <c r="D165" s="94"/>
      <c r="E165" s="94"/>
      <c r="F165" s="82"/>
      <c r="G165" s="94"/>
      <c r="H165" s="82">
        <f>F153+F158+F163</f>
        <v>0</v>
      </c>
    </row>
    <row r="166" spans="1:8">
      <c r="B166" s="160"/>
      <c r="D166" s="94"/>
      <c r="E166" s="94"/>
      <c r="F166" s="82"/>
      <c r="G166" s="94"/>
      <c r="H166" s="82"/>
    </row>
    <row r="167" spans="1:8" ht="17.399999999999999">
      <c r="A167" s="164" t="s">
        <v>755</v>
      </c>
      <c r="B167" s="160"/>
      <c r="D167" s="94"/>
      <c r="E167" s="94"/>
      <c r="F167" s="82"/>
      <c r="G167" s="94"/>
      <c r="H167" s="82"/>
    </row>
    <row r="168" spans="1:8">
      <c r="B168" s="165" t="s">
        <v>670</v>
      </c>
      <c r="D168" s="94"/>
      <c r="E168" s="94"/>
      <c r="F168" s="82"/>
      <c r="G168" s="94"/>
      <c r="H168" s="82">
        <v>0</v>
      </c>
    </row>
    <row r="169" spans="1:8">
      <c r="B169" s="160"/>
      <c r="D169" s="94"/>
      <c r="E169" s="94"/>
      <c r="F169" s="82"/>
      <c r="G169" s="94"/>
      <c r="H169" s="82"/>
    </row>
    <row r="170" spans="1:8" ht="17.399999999999999">
      <c r="A170" s="164" t="s">
        <v>672</v>
      </c>
      <c r="D170" s="94"/>
      <c r="E170" s="94"/>
      <c r="F170" s="82"/>
      <c r="G170" s="94"/>
      <c r="H170" s="95">
        <f>H165+H168</f>
        <v>0</v>
      </c>
    </row>
    <row r="171" spans="1:8">
      <c r="D171" s="82"/>
      <c r="E171" s="82"/>
      <c r="F171" s="82"/>
      <c r="G171" s="82"/>
      <c r="H171" s="82"/>
    </row>
    <row r="172" spans="1:8" ht="17.399999999999999">
      <c r="A172" s="164" t="s">
        <v>743</v>
      </c>
      <c r="B172" s="160"/>
      <c r="D172" s="82"/>
      <c r="E172" s="82"/>
      <c r="F172" s="82"/>
      <c r="G172" s="82"/>
      <c r="H172" s="82"/>
    </row>
    <row r="173" spans="1:8">
      <c r="A173" s="158" t="s">
        <v>673</v>
      </c>
      <c r="B173" s="158"/>
      <c r="C173" s="158"/>
      <c r="D173" s="82"/>
      <c r="E173" s="82"/>
      <c r="F173" s="82"/>
      <c r="G173" s="82"/>
      <c r="H173" s="82"/>
    </row>
    <row r="174" spans="1:8">
      <c r="C174" s="160" t="s">
        <v>674</v>
      </c>
      <c r="D174" s="82"/>
      <c r="E174" s="82"/>
      <c r="F174" s="82">
        <v>0</v>
      </c>
      <c r="G174" s="82"/>
      <c r="H174" s="82"/>
    </row>
    <row r="175" spans="1:8">
      <c r="C175" s="160" t="s">
        <v>675</v>
      </c>
      <c r="D175" s="82"/>
      <c r="E175" s="82"/>
      <c r="F175" s="82">
        <v>0</v>
      </c>
      <c r="G175" s="82"/>
      <c r="H175" s="82"/>
    </row>
    <row r="176" spans="1:8">
      <c r="C176" s="160" t="s">
        <v>676</v>
      </c>
      <c r="D176" s="82"/>
      <c r="E176" s="82"/>
      <c r="F176" s="83">
        <v>0</v>
      </c>
      <c r="G176" s="82"/>
      <c r="H176" s="82"/>
    </row>
    <row r="177" spans="1:8">
      <c r="A177" s="158" t="s">
        <v>677</v>
      </c>
      <c r="D177" s="82"/>
      <c r="E177" s="82"/>
      <c r="F177" s="82"/>
      <c r="G177" s="82"/>
      <c r="H177" s="82">
        <f>SUM(F174:F176)</f>
        <v>0</v>
      </c>
    </row>
    <row r="178" spans="1:8">
      <c r="A178" s="158"/>
      <c r="D178" s="82"/>
      <c r="E178" s="82"/>
      <c r="F178" s="82"/>
      <c r="G178" s="82"/>
      <c r="H178" s="82"/>
    </row>
    <row r="179" spans="1:8">
      <c r="A179" s="158" t="s">
        <v>678</v>
      </c>
      <c r="D179" s="82"/>
      <c r="E179" s="82"/>
      <c r="F179" s="82"/>
      <c r="G179" s="82"/>
      <c r="H179" s="82"/>
    </row>
    <row r="180" spans="1:8">
      <c r="B180" s="160" t="s">
        <v>679</v>
      </c>
      <c r="D180" s="82"/>
      <c r="E180" s="82"/>
      <c r="F180" s="82">
        <v>0</v>
      </c>
      <c r="G180" s="82"/>
      <c r="H180" s="82"/>
    </row>
    <row r="181" spans="1:8">
      <c r="B181" s="160" t="s">
        <v>680</v>
      </c>
      <c r="D181" s="82"/>
      <c r="E181" s="82"/>
      <c r="F181" s="83">
        <v>0</v>
      </c>
      <c r="G181" s="82"/>
      <c r="H181" s="82"/>
    </row>
    <row r="182" spans="1:8">
      <c r="A182" s="158" t="s">
        <v>681</v>
      </c>
      <c r="D182" s="82"/>
      <c r="E182" s="82"/>
      <c r="F182" s="82"/>
      <c r="G182" s="82"/>
      <c r="H182" s="83">
        <f>SUM(F180:F181)</f>
        <v>0</v>
      </c>
    </row>
    <row r="183" spans="1:8">
      <c r="A183" s="158"/>
      <c r="D183" s="82"/>
      <c r="E183" s="82"/>
      <c r="F183" s="82"/>
      <c r="G183" s="82"/>
      <c r="H183" s="82"/>
    </row>
    <row r="184" spans="1:8" ht="17.399999999999999">
      <c r="A184" s="160" t="s">
        <v>744</v>
      </c>
      <c r="B184" s="155"/>
      <c r="D184" s="82"/>
      <c r="E184" s="82"/>
      <c r="F184" s="82"/>
      <c r="G184" s="82"/>
      <c r="H184" s="83">
        <f>+H177+H182</f>
        <v>0</v>
      </c>
    </row>
    <row r="185" spans="1:8">
      <c r="A185" s="160"/>
      <c r="D185" s="82"/>
      <c r="E185" s="82"/>
      <c r="F185" s="82"/>
      <c r="G185" s="82"/>
      <c r="H185" s="82"/>
    </row>
    <row r="186" spans="1:8" ht="18" thickBot="1">
      <c r="A186" s="155" t="s">
        <v>745</v>
      </c>
      <c r="B186" s="155"/>
      <c r="C186" s="155"/>
      <c r="D186" s="82"/>
      <c r="E186" s="82"/>
      <c r="F186" s="82"/>
      <c r="G186" s="82"/>
      <c r="H186" s="93">
        <f>H170+H184</f>
        <v>0</v>
      </c>
    </row>
    <row r="187" spans="1:8" ht="16.8" thickTop="1">
      <c r="D187" s="94"/>
      <c r="E187" s="94"/>
      <c r="F187" s="94"/>
      <c r="G187" s="94"/>
      <c r="H187" s="94"/>
    </row>
    <row r="188" spans="1:8">
      <c r="D188" s="96"/>
      <c r="E188" s="96"/>
      <c r="F188" s="96"/>
      <c r="G188" s="96"/>
      <c r="H188" s="96"/>
    </row>
    <row r="189" spans="1:8">
      <c r="D189" s="96"/>
      <c r="E189" s="96"/>
      <c r="F189" s="96"/>
      <c r="G189" s="96"/>
      <c r="H189" s="96"/>
    </row>
    <row r="190" spans="1:8">
      <c r="D190" s="96"/>
      <c r="E190" s="96"/>
      <c r="F190" s="96"/>
      <c r="G190" s="96"/>
      <c r="H190" s="96"/>
    </row>
    <row r="191" spans="1:8">
      <c r="D191" s="96"/>
      <c r="E191" s="96"/>
      <c r="F191" s="96"/>
      <c r="G191" s="96"/>
      <c r="H191" s="96"/>
    </row>
    <row r="192" spans="1:8">
      <c r="D192" s="96"/>
      <c r="E192" s="96"/>
      <c r="F192" s="96"/>
      <c r="G192" s="96"/>
      <c r="H192" s="96"/>
    </row>
    <row r="193" spans="1:1">
      <c r="A193" s="156" t="s">
        <v>780</v>
      </c>
    </row>
  </sheetData>
  <mergeCells count="4">
    <mergeCell ref="A1:H1"/>
    <mergeCell ref="A2:H2"/>
    <mergeCell ref="A3:H3"/>
    <mergeCell ref="A5:C5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First="1">
    <oddHeader>&amp;R&amp;"標楷體,標準"附件&amp;"-,標準"3.2</oddHeader>
    <oddFooter>&amp;R&amp;P</oddFooter>
    <firstHeader>&amp;R&amp;"標楷體,標準"附件&amp;"-,標準"3.2</firstHeader>
    <firstFooter>&amp;R&amp;P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36AC8-314D-4F41-A3D2-BF9FCB4AA746}">
  <dimension ref="A1:Y89"/>
  <sheetViews>
    <sheetView tabSelected="1" view="pageBreakPreview" topLeftCell="C1" zoomScale="85" zoomScaleNormal="85" zoomScaleSheetLayoutView="85" workbookViewId="0">
      <selection activeCell="V33" sqref="V33"/>
    </sheetView>
  </sheetViews>
  <sheetFormatPr defaultColWidth="9" defaultRowHeight="16.2"/>
  <cols>
    <col min="1" max="1" width="3.796875" style="44" customWidth="1"/>
    <col min="2" max="2" width="16.796875" style="44" customWidth="1"/>
    <col min="3" max="13" width="11.69921875" style="44" customWidth="1"/>
    <col min="14" max="14" width="12.3984375" style="44" customWidth="1"/>
    <col min="15" max="24" width="11.69921875" style="44" customWidth="1"/>
    <col min="25" max="16384" width="9" style="44"/>
  </cols>
  <sheetData>
    <row r="1" spans="1:25" ht="21" customHeight="1">
      <c r="A1" s="97" t="s">
        <v>722</v>
      </c>
      <c r="B1" s="97"/>
      <c r="C1" s="97"/>
      <c r="D1" s="97"/>
      <c r="I1" s="97"/>
      <c r="M1" s="97"/>
      <c r="Q1" s="97"/>
      <c r="R1" s="97"/>
      <c r="T1" s="97"/>
      <c r="U1" s="97"/>
      <c r="V1" s="97"/>
      <c r="Y1" s="111"/>
    </row>
    <row r="2" spans="1:25" ht="16.5" customHeight="1">
      <c r="A2" s="97" t="s">
        <v>706</v>
      </c>
      <c r="B2" s="97"/>
      <c r="C2" s="98"/>
      <c r="D2" s="98"/>
      <c r="I2" s="97"/>
      <c r="M2" s="97"/>
      <c r="Q2" s="97"/>
      <c r="R2" s="97"/>
      <c r="T2" s="97"/>
      <c r="U2" s="98"/>
      <c r="V2" s="97"/>
      <c r="Y2" s="111"/>
    </row>
    <row r="3" spans="1:25" ht="19.8">
      <c r="A3" s="97" t="s">
        <v>707</v>
      </c>
      <c r="B3" s="97"/>
      <c r="C3" s="97"/>
      <c r="D3" s="97"/>
      <c r="I3" s="97"/>
      <c r="M3" s="97"/>
      <c r="Q3" s="97"/>
      <c r="R3" s="97"/>
      <c r="T3" s="97"/>
      <c r="U3" s="97"/>
      <c r="V3" s="97"/>
    </row>
    <row r="4" spans="1:25">
      <c r="A4" s="99"/>
      <c r="B4" s="99"/>
      <c r="C4" s="98"/>
      <c r="D4" s="98"/>
    </row>
    <row r="5" spans="1:25">
      <c r="A5" s="112"/>
      <c r="B5" s="112"/>
      <c r="C5" s="112"/>
      <c r="D5" s="100"/>
    </row>
    <row r="6" spans="1:25" ht="48.6">
      <c r="A6" s="108"/>
      <c r="B6" s="108"/>
      <c r="C6" s="101" t="s">
        <v>759</v>
      </c>
      <c r="D6" s="101" t="s">
        <v>638</v>
      </c>
      <c r="E6" s="109" t="s">
        <v>639</v>
      </c>
      <c r="F6" s="109" t="s">
        <v>640</v>
      </c>
      <c r="G6" s="109" t="s">
        <v>641</v>
      </c>
      <c r="H6" s="109" t="s">
        <v>651</v>
      </c>
      <c r="I6" s="109" t="s">
        <v>642</v>
      </c>
      <c r="J6" s="109" t="s">
        <v>728</v>
      </c>
      <c r="K6" s="109" t="s">
        <v>643</v>
      </c>
      <c r="L6" s="109" t="s">
        <v>644</v>
      </c>
      <c r="M6" s="109" t="s">
        <v>645</v>
      </c>
      <c r="N6" s="109" t="s">
        <v>730</v>
      </c>
      <c r="O6" s="109" t="s">
        <v>646</v>
      </c>
      <c r="P6" s="109" t="s">
        <v>647</v>
      </c>
      <c r="Q6" s="109" t="s">
        <v>648</v>
      </c>
      <c r="R6" s="109" t="s">
        <v>649</v>
      </c>
      <c r="S6" s="109" t="s">
        <v>650</v>
      </c>
      <c r="T6" s="109" t="s">
        <v>732</v>
      </c>
      <c r="U6" s="109" t="s">
        <v>652</v>
      </c>
      <c r="V6" s="109" t="s">
        <v>653</v>
      </c>
      <c r="W6" s="109" t="s">
        <v>654</v>
      </c>
      <c r="X6" s="109" t="s">
        <v>708</v>
      </c>
    </row>
    <row r="7" spans="1:25">
      <c r="A7" s="99"/>
      <c r="B7" s="99"/>
      <c r="C7" s="102" t="s">
        <v>530</v>
      </c>
      <c r="D7" s="102" t="s">
        <v>530</v>
      </c>
      <c r="E7" s="102" t="s">
        <v>530</v>
      </c>
      <c r="F7" s="102" t="s">
        <v>530</v>
      </c>
      <c r="G7" s="102" t="s">
        <v>530</v>
      </c>
      <c r="H7" s="102" t="s">
        <v>530</v>
      </c>
      <c r="I7" s="102" t="s">
        <v>530</v>
      </c>
      <c r="J7" s="102" t="s">
        <v>530</v>
      </c>
      <c r="K7" s="102" t="s">
        <v>530</v>
      </c>
      <c r="L7" s="102" t="s">
        <v>530</v>
      </c>
      <c r="M7" s="102" t="s">
        <v>530</v>
      </c>
      <c r="N7" s="102" t="s">
        <v>530</v>
      </c>
      <c r="O7" s="102" t="s">
        <v>530</v>
      </c>
      <c r="P7" s="102" t="s">
        <v>530</v>
      </c>
      <c r="Q7" s="102" t="s">
        <v>530</v>
      </c>
      <c r="R7" s="102" t="s">
        <v>530</v>
      </c>
      <c r="S7" s="102" t="s">
        <v>530</v>
      </c>
      <c r="T7" s="102" t="s">
        <v>530</v>
      </c>
      <c r="U7" s="102" t="s">
        <v>530</v>
      </c>
      <c r="V7" s="102" t="s">
        <v>530</v>
      </c>
      <c r="W7" s="102" t="s">
        <v>530</v>
      </c>
      <c r="X7" s="102" t="s">
        <v>530</v>
      </c>
    </row>
    <row r="8" spans="1:25">
      <c r="A8" s="99"/>
      <c r="B8" s="99"/>
      <c r="C8" s="98"/>
      <c r="D8" s="98"/>
    </row>
    <row r="9" spans="1:25">
      <c r="A9" s="103" t="s">
        <v>709</v>
      </c>
      <c r="B9" s="103"/>
      <c r="C9" s="104"/>
      <c r="D9" s="104"/>
    </row>
    <row r="10" spans="1:25">
      <c r="A10" s="99"/>
      <c r="B10" s="99" t="s">
        <v>710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0</v>
      </c>
      <c r="S10" s="105">
        <v>0</v>
      </c>
      <c r="T10" s="105">
        <v>0</v>
      </c>
      <c r="U10" s="105">
        <v>0</v>
      </c>
      <c r="V10" s="105">
        <v>0</v>
      </c>
      <c r="W10" s="105">
        <v>0</v>
      </c>
      <c r="X10" s="105">
        <f>SUM(C10:W10)</f>
        <v>0</v>
      </c>
    </row>
    <row r="11" spans="1:25">
      <c r="A11" s="99"/>
      <c r="B11" s="99" t="s">
        <v>711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0</v>
      </c>
      <c r="V11" s="105">
        <v>0</v>
      </c>
      <c r="W11" s="105">
        <v>0</v>
      </c>
      <c r="X11" s="105">
        <f>SUM(C11:W11)</f>
        <v>0</v>
      </c>
    </row>
    <row r="12" spans="1:25">
      <c r="A12" s="99"/>
      <c r="B12" s="99" t="s">
        <v>712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v>0</v>
      </c>
      <c r="X12" s="105">
        <f>SUM(C12:W12)</f>
        <v>0</v>
      </c>
    </row>
    <row r="13" spans="1:25">
      <c r="A13" s="99"/>
      <c r="B13" s="99"/>
      <c r="C13" s="106">
        <f t="shared" ref="C13:X13" si="0">+C10+C11-C12</f>
        <v>0</v>
      </c>
      <c r="D13" s="106">
        <f t="shared" si="0"/>
        <v>0</v>
      </c>
      <c r="E13" s="106">
        <f t="shared" si="0"/>
        <v>0</v>
      </c>
      <c r="F13" s="106">
        <f t="shared" si="0"/>
        <v>0</v>
      </c>
      <c r="G13" s="106">
        <f t="shared" si="0"/>
        <v>0</v>
      </c>
      <c r="H13" s="106">
        <f t="shared" si="0"/>
        <v>0</v>
      </c>
      <c r="I13" s="106">
        <f t="shared" si="0"/>
        <v>0</v>
      </c>
      <c r="J13" s="106">
        <f t="shared" si="0"/>
        <v>0</v>
      </c>
      <c r="K13" s="106">
        <f t="shared" si="0"/>
        <v>0</v>
      </c>
      <c r="L13" s="106">
        <f t="shared" si="0"/>
        <v>0</v>
      </c>
      <c r="M13" s="106">
        <f t="shared" si="0"/>
        <v>0</v>
      </c>
      <c r="N13" s="106">
        <f t="shared" ref="N13" si="1">+N10+N11-N12</f>
        <v>0</v>
      </c>
      <c r="O13" s="106">
        <f t="shared" si="0"/>
        <v>0</v>
      </c>
      <c r="P13" s="106">
        <f t="shared" si="0"/>
        <v>0</v>
      </c>
      <c r="Q13" s="106">
        <f t="shared" si="0"/>
        <v>0</v>
      </c>
      <c r="R13" s="106">
        <f t="shared" si="0"/>
        <v>0</v>
      </c>
      <c r="S13" s="106">
        <f t="shared" si="0"/>
        <v>0</v>
      </c>
      <c r="T13" s="106">
        <f t="shared" ref="T13" si="2">+T10+T11-T12</f>
        <v>0</v>
      </c>
      <c r="U13" s="106">
        <f t="shared" si="0"/>
        <v>0</v>
      </c>
      <c r="V13" s="106">
        <f t="shared" si="0"/>
        <v>0</v>
      </c>
      <c r="W13" s="106">
        <f t="shared" si="0"/>
        <v>0</v>
      </c>
      <c r="X13" s="106">
        <f t="shared" si="0"/>
        <v>0</v>
      </c>
    </row>
    <row r="14" spans="1:25">
      <c r="A14" s="103" t="s">
        <v>713</v>
      </c>
      <c r="B14" s="103" t="s">
        <v>714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spans="1:25">
      <c r="A15" s="99"/>
      <c r="B15" s="99" t="s">
        <v>710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2">
        <f>SUM(C15:W15)</f>
        <v>0</v>
      </c>
    </row>
    <row r="16" spans="1:25">
      <c r="A16" s="99"/>
      <c r="B16" s="99" t="s">
        <v>715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2">
        <f>SUM(C16:W16)</f>
        <v>0</v>
      </c>
    </row>
    <row r="17" spans="1:24">
      <c r="A17" s="99"/>
      <c r="B17" s="99" t="s">
        <v>712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2">
        <f>SUM(C17:W17)</f>
        <v>0</v>
      </c>
    </row>
    <row r="18" spans="1:24">
      <c r="A18" s="99" t="s">
        <v>716</v>
      </c>
      <c r="B18" s="99"/>
      <c r="C18" s="106">
        <f t="shared" ref="C18:X18" si="3">+C15+C16-C17</f>
        <v>0</v>
      </c>
      <c r="D18" s="106">
        <f t="shared" si="3"/>
        <v>0</v>
      </c>
      <c r="E18" s="106">
        <f t="shared" si="3"/>
        <v>0</v>
      </c>
      <c r="F18" s="106">
        <f t="shared" si="3"/>
        <v>0</v>
      </c>
      <c r="G18" s="106">
        <f t="shared" si="3"/>
        <v>0</v>
      </c>
      <c r="H18" s="106">
        <f t="shared" si="3"/>
        <v>0</v>
      </c>
      <c r="I18" s="106">
        <f t="shared" si="3"/>
        <v>0</v>
      </c>
      <c r="J18" s="106">
        <f t="shared" si="3"/>
        <v>0</v>
      </c>
      <c r="K18" s="106">
        <f t="shared" si="3"/>
        <v>0</v>
      </c>
      <c r="L18" s="106">
        <f t="shared" si="3"/>
        <v>0</v>
      </c>
      <c r="M18" s="106">
        <f t="shared" si="3"/>
        <v>0</v>
      </c>
      <c r="N18" s="106">
        <f t="shared" ref="N18" si="4">+N15+N16-N17</f>
        <v>0</v>
      </c>
      <c r="O18" s="106">
        <f t="shared" si="3"/>
        <v>0</v>
      </c>
      <c r="P18" s="106">
        <f t="shared" si="3"/>
        <v>0</v>
      </c>
      <c r="Q18" s="106">
        <f t="shared" si="3"/>
        <v>0</v>
      </c>
      <c r="R18" s="106">
        <f t="shared" si="3"/>
        <v>0</v>
      </c>
      <c r="S18" s="106">
        <f t="shared" si="3"/>
        <v>0</v>
      </c>
      <c r="T18" s="106">
        <f t="shared" ref="T18" si="5">+T15+T16-T17</f>
        <v>0</v>
      </c>
      <c r="U18" s="106">
        <f t="shared" si="3"/>
        <v>0</v>
      </c>
      <c r="V18" s="106">
        <f t="shared" si="3"/>
        <v>0</v>
      </c>
      <c r="W18" s="106">
        <f t="shared" si="3"/>
        <v>0</v>
      </c>
      <c r="X18" s="106">
        <f t="shared" si="3"/>
        <v>0</v>
      </c>
    </row>
    <row r="19" spans="1:24">
      <c r="A19" s="99"/>
      <c r="B19" s="99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</row>
    <row r="20" spans="1:24" ht="16.8" thickBot="1">
      <c r="A20" s="103" t="s">
        <v>717</v>
      </c>
      <c r="B20" s="103"/>
      <c r="C20" s="107">
        <f t="shared" ref="C20:X20" si="6">+C13-C18</f>
        <v>0</v>
      </c>
      <c r="D20" s="107">
        <f t="shared" si="6"/>
        <v>0</v>
      </c>
      <c r="E20" s="107">
        <f t="shared" si="6"/>
        <v>0</v>
      </c>
      <c r="F20" s="107">
        <f t="shared" si="6"/>
        <v>0</v>
      </c>
      <c r="G20" s="107">
        <f t="shared" si="6"/>
        <v>0</v>
      </c>
      <c r="H20" s="107">
        <f t="shared" si="6"/>
        <v>0</v>
      </c>
      <c r="I20" s="107">
        <f t="shared" si="6"/>
        <v>0</v>
      </c>
      <c r="J20" s="107">
        <f t="shared" si="6"/>
        <v>0</v>
      </c>
      <c r="K20" s="107">
        <f t="shared" si="6"/>
        <v>0</v>
      </c>
      <c r="L20" s="107">
        <f t="shared" si="6"/>
        <v>0</v>
      </c>
      <c r="M20" s="107">
        <f t="shared" si="6"/>
        <v>0</v>
      </c>
      <c r="N20" s="107">
        <f>+N13-N18</f>
        <v>0</v>
      </c>
      <c r="O20" s="107">
        <f t="shared" si="6"/>
        <v>0</v>
      </c>
      <c r="P20" s="107">
        <f t="shared" si="6"/>
        <v>0</v>
      </c>
      <c r="Q20" s="107">
        <f t="shared" si="6"/>
        <v>0</v>
      </c>
      <c r="R20" s="107">
        <f t="shared" si="6"/>
        <v>0</v>
      </c>
      <c r="S20" s="107">
        <f t="shared" si="6"/>
        <v>0</v>
      </c>
      <c r="T20" s="107">
        <f t="shared" ref="T20" si="7">+T13-T18</f>
        <v>0</v>
      </c>
      <c r="U20" s="107">
        <f t="shared" si="6"/>
        <v>0</v>
      </c>
      <c r="V20" s="107">
        <f t="shared" si="6"/>
        <v>0</v>
      </c>
      <c r="W20" s="107">
        <f t="shared" si="6"/>
        <v>0</v>
      </c>
      <c r="X20" s="107">
        <f t="shared" si="6"/>
        <v>0</v>
      </c>
    </row>
    <row r="21" spans="1:24" ht="16.8" thickTop="1">
      <c r="A21" s="99"/>
      <c r="B21" s="99"/>
      <c r="C21" s="98"/>
      <c r="D21" s="98"/>
    </row>
    <row r="27" spans="1:24">
      <c r="S27" s="42" t="s">
        <v>780</v>
      </c>
      <c r="T27" s="42"/>
    </row>
    <row r="89" spans="2:2">
      <c r="B89" s="92"/>
    </row>
  </sheetData>
  <mergeCells count="2">
    <mergeCell ref="Y1:Y2"/>
    <mergeCell ref="A5:C5"/>
  </mergeCells>
  <pageMargins left="0.39370078740157483" right="0.31496062992125984" top="0.74803149606299213" bottom="0.74803149606299213" header="0.31496062992125984" footer="0.31496062992125984"/>
  <pageSetup paperSize="9" scale="46" orientation="landscape" r:id="rId1"/>
  <headerFooter differentFirst="1">
    <oddHeader>&amp;R&amp;"標楷體,標準"附件&amp;"-,標準"3.3</oddHeader>
    <oddFooter>&amp;R&amp;P</oddFooter>
    <firstHeader>&amp;R&amp;"標楷體,標準"附件&amp;"-,標準"3.3</firstHeader>
    <firstFooter>&amp;R&amp;P</first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zoomScaleNormal="100" workbookViewId="0">
      <pane ySplit="6" topLeftCell="A22" activePane="bottomLeft" state="frozen"/>
      <selection pane="bottomLeft" activeCell="B10" sqref="B10"/>
    </sheetView>
  </sheetViews>
  <sheetFormatPr defaultColWidth="9" defaultRowHeight="15.6"/>
  <cols>
    <col min="1" max="1" width="9.796875" style="15" customWidth="1"/>
    <col min="2" max="2" width="39.8984375" style="3" customWidth="1"/>
    <col min="3" max="3" width="1" style="3" customWidth="1"/>
    <col min="4" max="4" width="14.296875" style="3" customWidth="1"/>
    <col min="5" max="5" width="1" style="3" customWidth="1"/>
    <col min="6" max="6" width="14.296875" style="3" customWidth="1"/>
    <col min="7" max="7" width="1" style="3" customWidth="1"/>
    <col min="8" max="8" width="14.296875" style="3" customWidth="1"/>
    <col min="9" max="9" width="1" style="3" customWidth="1"/>
    <col min="10" max="10" width="14.296875" style="3" customWidth="1"/>
    <col min="11" max="11" width="1" style="3" customWidth="1"/>
    <col min="12" max="12" width="14.296875" style="3" customWidth="1"/>
    <col min="13" max="13" width="1" style="3" customWidth="1"/>
    <col min="14" max="14" width="14.296875" style="3" customWidth="1"/>
    <col min="15" max="16384" width="9" style="15"/>
  </cols>
  <sheetData>
    <row r="1" spans="1:14" ht="19.8">
      <c r="A1" s="116" t="s">
        <v>462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19.8">
      <c r="A2" s="116" t="s">
        <v>463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19.8">
      <c r="A3" s="71"/>
      <c r="B3" s="71"/>
      <c r="C3" s="71"/>
      <c r="D3" s="113" t="s">
        <v>427</v>
      </c>
      <c r="E3" s="114"/>
      <c r="F3" s="114"/>
      <c r="G3" s="114"/>
      <c r="H3" s="115"/>
      <c r="I3" s="71"/>
      <c r="J3" s="113" t="s">
        <v>428</v>
      </c>
      <c r="K3" s="114"/>
      <c r="L3" s="114"/>
      <c r="M3" s="114"/>
      <c r="N3" s="115"/>
    </row>
    <row r="4" spans="1:14" ht="6" customHeight="1">
      <c r="A4" s="4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6.2">
      <c r="A5" s="21" t="s">
        <v>15</v>
      </c>
      <c r="B5" s="21" t="s">
        <v>0</v>
      </c>
      <c r="C5" s="22"/>
      <c r="D5" s="21" t="s">
        <v>16</v>
      </c>
      <c r="E5" s="21"/>
      <c r="F5" s="21" t="s">
        <v>16</v>
      </c>
      <c r="G5" s="21"/>
      <c r="H5" s="21" t="s">
        <v>16</v>
      </c>
      <c r="I5" s="22"/>
      <c r="J5" s="21" t="s">
        <v>16</v>
      </c>
      <c r="K5" s="21"/>
      <c r="L5" s="21" t="s">
        <v>16</v>
      </c>
      <c r="M5" s="21"/>
      <c r="N5" s="21" t="s">
        <v>16</v>
      </c>
    </row>
    <row r="6" spans="1:14" ht="6" customHeight="1">
      <c r="D6" s="4"/>
      <c r="E6" s="4"/>
      <c r="F6" s="4"/>
      <c r="G6" s="4"/>
      <c r="H6" s="4"/>
      <c r="J6" s="4"/>
      <c r="K6" s="4"/>
      <c r="L6" s="4"/>
      <c r="M6" s="4"/>
      <c r="N6" s="4"/>
    </row>
    <row r="7" spans="1:14" ht="16.2">
      <c r="B7" s="47" t="s">
        <v>322</v>
      </c>
      <c r="D7" s="6"/>
      <c r="E7" s="6"/>
      <c r="F7" s="6"/>
      <c r="G7" s="6"/>
      <c r="H7" s="6"/>
      <c r="J7" s="6"/>
      <c r="K7" s="6"/>
      <c r="L7" s="6"/>
      <c r="M7" s="6"/>
      <c r="N7" s="6"/>
    </row>
    <row r="8" spans="1:14" ht="16.2">
      <c r="B8" s="47" t="s">
        <v>473</v>
      </c>
      <c r="D8" s="6"/>
      <c r="E8" s="6"/>
      <c r="F8" s="6"/>
      <c r="G8" s="6"/>
      <c r="H8" s="6"/>
      <c r="J8" s="6"/>
      <c r="K8" s="6"/>
      <c r="L8" s="6"/>
      <c r="M8" s="6"/>
      <c r="N8" s="6"/>
    </row>
    <row r="9" spans="1:14" ht="16.2">
      <c r="B9" s="7" t="s">
        <v>17</v>
      </c>
      <c r="D9" s="6"/>
      <c r="E9" s="6"/>
      <c r="F9" s="6"/>
      <c r="G9" s="6"/>
      <c r="H9" s="6"/>
      <c r="J9" s="6"/>
      <c r="K9" s="6"/>
      <c r="L9" s="6"/>
      <c r="M9" s="6"/>
      <c r="N9" s="6"/>
    </row>
    <row r="10" spans="1:14" ht="16.2">
      <c r="A10" s="1">
        <v>4110101</v>
      </c>
      <c r="B10" s="7" t="s">
        <v>406</v>
      </c>
      <c r="D10" s="8">
        <f>IFERROR(ABS(VLOOKUP($A10,'Sample Data_2016_2'!$B:$G,6,FALSE)),0)</f>
        <v>2010700</v>
      </c>
      <c r="E10" s="8">
        <f>756610*13</f>
        <v>9835930</v>
      </c>
      <c r="G10" s="6"/>
      <c r="H10" s="6"/>
      <c r="J10" s="8">
        <f>IFERROR(ABS(VLOOKUP($A10,'Sample Data_2017_2'!$B:$G,6,FALSE)),0)</f>
        <v>2433162</v>
      </c>
      <c r="K10" s="8">
        <f>756610*13</f>
        <v>9835930</v>
      </c>
      <c r="M10" s="6"/>
      <c r="N10" s="6"/>
    </row>
    <row r="11" spans="1:14" ht="16.2">
      <c r="A11" s="1">
        <v>4110501</v>
      </c>
      <c r="B11" s="7" t="s">
        <v>470</v>
      </c>
      <c r="D11" s="8">
        <f>IFERROR(ABS(VLOOKUP($A11,'Sample Data_2016_2'!$B:$G,6,FALSE)),0)</f>
        <v>0</v>
      </c>
      <c r="E11" s="8"/>
      <c r="G11" s="6"/>
      <c r="H11" s="6"/>
      <c r="J11" s="8">
        <f>IFERROR(ABS(VLOOKUP($A11,'Sample Data_2017_2'!$B:$G,6,FALSE)),0)</f>
        <v>0</v>
      </c>
      <c r="K11" s="8"/>
      <c r="M11" s="6"/>
      <c r="N11" s="6"/>
    </row>
    <row r="12" spans="1:14" ht="16.2">
      <c r="A12" s="1">
        <v>4110502</v>
      </c>
      <c r="B12" s="7" t="s">
        <v>471</v>
      </c>
      <c r="D12" s="8">
        <f>IFERROR(ABS(VLOOKUP($A12,'Sample Data_2016_2'!$B:$G,6,FALSE)),0)</f>
        <v>0</v>
      </c>
      <c r="E12" s="8"/>
      <c r="G12" s="6"/>
      <c r="H12" s="6"/>
      <c r="J12" s="8">
        <f>IFERROR(ABS(VLOOKUP($A12,'Sample Data_2017_2'!$B:$G,6,FALSE)),0)</f>
        <v>0</v>
      </c>
      <c r="K12" s="8"/>
      <c r="M12" s="6"/>
      <c r="N12" s="6"/>
    </row>
    <row r="13" spans="1:14" ht="16.2">
      <c r="A13" s="1"/>
      <c r="B13" s="10" t="s">
        <v>472</v>
      </c>
      <c r="D13" s="79"/>
      <c r="E13" s="6"/>
      <c r="F13" s="6">
        <f>SUM(D10:D12)</f>
        <v>2010700</v>
      </c>
      <c r="J13" s="79"/>
      <c r="K13" s="6"/>
      <c r="L13" s="6">
        <f>SUM(J10:J12)</f>
        <v>2433162</v>
      </c>
    </row>
    <row r="14" spans="1:14">
      <c r="A14" s="1"/>
      <c r="B14" s="10"/>
      <c r="D14" s="8"/>
      <c r="E14" s="6"/>
      <c r="F14" s="6"/>
      <c r="J14" s="8"/>
      <c r="K14" s="6"/>
      <c r="L14" s="6"/>
    </row>
    <row r="15" spans="1:14" ht="16.2">
      <c r="A15" s="1"/>
      <c r="B15" s="40" t="s">
        <v>48</v>
      </c>
      <c r="D15" s="6"/>
      <c r="E15" s="6"/>
      <c r="F15" s="6"/>
      <c r="J15" s="6"/>
      <c r="K15" s="6"/>
      <c r="L15" s="6"/>
    </row>
    <row r="16" spans="1:14" ht="16.2">
      <c r="A16" s="1"/>
      <c r="B16" s="7" t="s">
        <v>435</v>
      </c>
      <c r="D16" s="15"/>
      <c r="E16" s="6"/>
      <c r="F16" s="70">
        <f>SUMPRODUCT('Sample Data_2016_2'!G300:G304,'Sample Data_2016_2'!G309:G313)*12*0.8*0.5</f>
        <v>501120</v>
      </c>
      <c r="J16" s="15"/>
      <c r="K16" s="6"/>
      <c r="L16" s="70">
        <f>SUMPRODUCT('Sample Data_2017_2'!G300:G304,'Sample Data_2017_2'!G309:G313)*12*0.8*0.5</f>
        <v>501120</v>
      </c>
    </row>
    <row r="17" spans="1:14">
      <c r="A17" s="1"/>
      <c r="D17" s="6"/>
      <c r="E17" s="6"/>
      <c r="F17" s="79"/>
      <c r="J17" s="6"/>
      <c r="K17" s="6"/>
      <c r="L17" s="79"/>
    </row>
    <row r="18" spans="1:14" ht="16.2">
      <c r="B18" s="40" t="s">
        <v>49</v>
      </c>
      <c r="E18" s="6"/>
      <c r="F18" s="6">
        <f>D10+F16</f>
        <v>2511820</v>
      </c>
      <c r="K18" s="6"/>
      <c r="L18" s="6">
        <f>J10+L16</f>
        <v>2934282</v>
      </c>
    </row>
    <row r="19" spans="1:14">
      <c r="B19" s="10"/>
      <c r="D19" s="6"/>
      <c r="E19" s="6"/>
      <c r="F19" s="6"/>
      <c r="G19" s="6"/>
      <c r="H19" s="6"/>
      <c r="J19" s="6"/>
      <c r="K19" s="6"/>
      <c r="L19" s="6"/>
      <c r="M19" s="6"/>
      <c r="N19" s="6"/>
    </row>
    <row r="20" spans="1:14" ht="16.2">
      <c r="B20" s="5" t="s">
        <v>50</v>
      </c>
      <c r="D20" s="6"/>
      <c r="E20" s="6"/>
      <c r="F20" s="6"/>
      <c r="G20" s="6"/>
      <c r="H20" s="6"/>
      <c r="J20" s="6"/>
      <c r="K20" s="6"/>
      <c r="L20" s="6"/>
      <c r="M20" s="6"/>
      <c r="N20" s="6"/>
    </row>
    <row r="21" spans="1:14" ht="16.2">
      <c r="A21" s="1">
        <v>5210101</v>
      </c>
      <c r="B21" s="7" t="s">
        <v>458</v>
      </c>
      <c r="D21" s="8">
        <f>IFERROR(ABS(VLOOKUP($A21,'Sample Data_2016_2'!$B:$G,6,FALSE)),0)</f>
        <v>456000</v>
      </c>
      <c r="E21" s="6"/>
      <c r="F21" s="6"/>
      <c r="G21" s="6"/>
      <c r="H21" s="6"/>
      <c r="J21" s="8">
        <f>IFERROR(ABS(VLOOKUP($A21,'Sample Data_2017_2'!$B:$G,6,FALSE)),0)</f>
        <v>448800</v>
      </c>
      <c r="K21" s="6"/>
      <c r="L21" s="6"/>
      <c r="M21" s="6"/>
      <c r="N21" s="6"/>
    </row>
    <row r="22" spans="1:14" ht="16.2">
      <c r="A22" s="1">
        <v>5210201</v>
      </c>
      <c r="B22" s="7" t="s">
        <v>426</v>
      </c>
      <c r="D22" s="8">
        <f>IFERROR(ABS(VLOOKUP($A22,'Sample Data_2016_2'!$B:$G,6,FALSE)),0)</f>
        <v>354000</v>
      </c>
      <c r="E22" s="6"/>
      <c r="F22" s="6"/>
      <c r="G22" s="6"/>
      <c r="H22" s="6"/>
      <c r="J22" s="8">
        <f>IFERROR(ABS(VLOOKUP($A22,'Sample Data_2017_2'!$B:$G,6,FALSE)),0)</f>
        <v>337200</v>
      </c>
      <c r="K22" s="6"/>
      <c r="L22" s="6"/>
      <c r="M22" s="6"/>
      <c r="N22" s="6"/>
    </row>
    <row r="23" spans="1:14" ht="16.2">
      <c r="A23" s="1">
        <v>5210301</v>
      </c>
      <c r="B23" s="7" t="s">
        <v>459</v>
      </c>
      <c r="D23" s="8">
        <f>IFERROR(ABS(VLOOKUP($A23,'Sample Data_2016_2'!$B:$G,6,FALSE)),0)</f>
        <v>671000</v>
      </c>
      <c r="E23" s="6"/>
      <c r="F23" s="6"/>
      <c r="G23" s="6"/>
      <c r="H23" s="6"/>
      <c r="J23" s="8">
        <f>IFERROR(ABS(VLOOKUP($A23,'Sample Data_2017_2'!$B:$G,6,FALSE)),0)</f>
        <v>785997.55</v>
      </c>
      <c r="K23" s="6"/>
      <c r="L23" s="6"/>
      <c r="M23" s="6"/>
      <c r="N23" s="6"/>
    </row>
    <row r="24" spans="1:14" ht="16.2">
      <c r="A24" s="1">
        <v>5210401</v>
      </c>
      <c r="B24" s="7" t="s">
        <v>460</v>
      </c>
      <c r="D24" s="8">
        <f>IFERROR(ABS(VLOOKUP($A24,'Sample Data_2016_2'!$B:$G,6,FALSE)),0)</f>
        <v>421250.7</v>
      </c>
      <c r="E24" s="6"/>
      <c r="F24" s="6"/>
      <c r="G24" s="6"/>
      <c r="H24" s="6"/>
      <c r="J24" s="8">
        <f>IFERROR(ABS(VLOOKUP($A24,'Sample Data_2017_2'!$B:$G,6,FALSE)),0)</f>
        <v>549700</v>
      </c>
      <c r="K24" s="6"/>
      <c r="L24" s="6"/>
      <c r="M24" s="6"/>
      <c r="N24" s="6"/>
    </row>
    <row r="25" spans="1:14" ht="16.2">
      <c r="A25" s="1">
        <v>5210501</v>
      </c>
      <c r="B25" s="7" t="s">
        <v>12</v>
      </c>
      <c r="D25" s="8">
        <f>IFERROR(ABS(VLOOKUP($A25,'Sample Data_2016_2'!$B:$G,6,FALSE)),0)</f>
        <v>163988.9</v>
      </c>
      <c r="E25" s="6"/>
      <c r="F25" s="6"/>
      <c r="G25" s="6"/>
      <c r="H25" s="6"/>
      <c r="J25" s="8">
        <f>IFERROR(ABS(VLOOKUP($A25,'Sample Data_2017_2'!$B:$G,6,FALSE)),0)</f>
        <v>391700.79</v>
      </c>
      <c r="K25" s="6"/>
      <c r="L25" s="6"/>
      <c r="M25" s="6"/>
      <c r="N25" s="6"/>
    </row>
    <row r="26" spans="1:14" ht="16.2">
      <c r="A26" s="1">
        <v>5210601</v>
      </c>
      <c r="B26" s="7" t="s">
        <v>46</v>
      </c>
      <c r="D26" s="8">
        <f>IFERROR(ABS(VLOOKUP($A26,'Sample Data_2016_2'!$B:$G,6,FALSE)),0)</f>
        <v>30000</v>
      </c>
      <c r="E26" s="6"/>
      <c r="F26" s="6"/>
      <c r="G26" s="6"/>
      <c r="H26" s="6"/>
      <c r="J26" s="8">
        <f>IFERROR(ABS(VLOOKUP($A26,'Sample Data_2017_2'!$B:$G,6,FALSE)),0)</f>
        <v>0</v>
      </c>
      <c r="K26" s="6"/>
      <c r="L26" s="6"/>
      <c r="M26" s="6"/>
      <c r="N26" s="6"/>
    </row>
    <row r="27" spans="1:14" ht="16.2">
      <c r="A27" s="1">
        <v>5210701</v>
      </c>
      <c r="B27" s="7" t="s">
        <v>51</v>
      </c>
      <c r="D27" s="8">
        <f>IFERROR(ABS(VLOOKUP($A27,'Sample Data_2016_2'!$B:$G,6,FALSE)),0)</f>
        <v>0</v>
      </c>
      <c r="E27" s="6"/>
      <c r="F27" s="6"/>
      <c r="G27" s="6"/>
      <c r="H27" s="6"/>
      <c r="J27" s="8">
        <f>IFERROR(ABS(VLOOKUP($A27,'Sample Data_2017_2'!$B:$G,6,FALSE)),0)</f>
        <v>0</v>
      </c>
      <c r="K27" s="6"/>
      <c r="L27" s="6"/>
      <c r="M27" s="6"/>
      <c r="N27" s="6"/>
    </row>
    <row r="28" spans="1:14" ht="16.2">
      <c r="A28" s="1">
        <v>5210801</v>
      </c>
      <c r="B28" s="7" t="s">
        <v>47</v>
      </c>
      <c r="D28" s="8">
        <f>IFERROR(ABS(VLOOKUP($A28,'Sample Data_2016_2'!$B:$G,6,FALSE)),0)</f>
        <v>0</v>
      </c>
      <c r="E28" s="6"/>
      <c r="F28" s="6"/>
      <c r="G28" s="6"/>
      <c r="H28" s="6"/>
      <c r="J28" s="8">
        <f>IFERROR(ABS(VLOOKUP($A28,'Sample Data_2017_2'!$B:$G,6,FALSE)),0)</f>
        <v>0</v>
      </c>
      <c r="K28" s="6"/>
      <c r="L28" s="6"/>
      <c r="M28" s="6"/>
      <c r="N28" s="6"/>
    </row>
    <row r="29" spans="1:14" ht="16.2">
      <c r="A29" s="1">
        <v>5210901</v>
      </c>
      <c r="B29" s="7" t="s">
        <v>52</v>
      </c>
      <c r="D29" s="8">
        <f>IFERROR(ABS(VLOOKUP($A29,'Sample Data_2016_2'!$B:$G,6,FALSE)),0)</f>
        <v>0</v>
      </c>
      <c r="E29" s="6"/>
      <c r="F29" s="6"/>
      <c r="G29" s="6"/>
      <c r="H29" s="6"/>
      <c r="J29" s="8">
        <f>IFERROR(ABS(VLOOKUP($A29,'Sample Data_2017_2'!$B:$G,6,FALSE)),0)</f>
        <v>0</v>
      </c>
      <c r="K29" s="6"/>
      <c r="L29" s="6"/>
      <c r="M29" s="6"/>
      <c r="N29" s="6"/>
    </row>
    <row r="30" spans="1:14" ht="16.2">
      <c r="A30" s="1">
        <v>5211001</v>
      </c>
      <c r="B30" s="7" t="s">
        <v>53</v>
      </c>
      <c r="D30" s="8">
        <f>IFERROR(ABS(VLOOKUP($A30,'Sample Data_2016_2'!$B:$G,6,FALSE)),0)</f>
        <v>33500</v>
      </c>
      <c r="E30" s="6"/>
      <c r="F30" s="6"/>
      <c r="G30" s="6"/>
      <c r="H30" s="6"/>
      <c r="J30" s="8">
        <f>IFERROR(ABS(VLOOKUP($A30,'Sample Data_2017_2'!$B:$G,6,FALSE)),0)</f>
        <v>36191.699999999997</v>
      </c>
      <c r="K30" s="6"/>
      <c r="L30" s="6"/>
      <c r="M30" s="6"/>
      <c r="N30" s="6"/>
    </row>
    <row r="31" spans="1:14" ht="16.2">
      <c r="A31" s="1">
        <v>5211101</v>
      </c>
      <c r="B31" s="7" t="s">
        <v>405</v>
      </c>
      <c r="D31" s="8">
        <f>IFERROR(ABS(VLOOKUP($A31,'Sample Data_2016_2'!$B:$G,6,FALSE)),0)</f>
        <v>0</v>
      </c>
      <c r="E31" s="6"/>
      <c r="F31" s="6"/>
      <c r="G31" s="6"/>
      <c r="H31" s="6"/>
      <c r="J31" s="8">
        <f>IFERROR(ABS(VLOOKUP($A31,'Sample Data_2017_2'!$B:$G,6,FALSE)),0)</f>
        <v>0</v>
      </c>
      <c r="K31" s="6"/>
      <c r="L31" s="6"/>
      <c r="M31" s="6"/>
      <c r="N31" s="6"/>
    </row>
    <row r="32" spans="1:14" ht="16.2">
      <c r="A32" s="1">
        <v>5221001</v>
      </c>
      <c r="B32" s="7" t="s">
        <v>13</v>
      </c>
      <c r="D32" s="8">
        <f>IFERROR(ABS(VLOOKUP($A32,'Sample Data_2016_2'!$B:$G,6,FALSE)),0)</f>
        <v>97112.54</v>
      </c>
      <c r="E32" s="6"/>
      <c r="F32" s="6"/>
      <c r="J32" s="8">
        <f>IFERROR(ABS(VLOOKUP($A32,'Sample Data_2017_2'!$B:$G,6,FALSE)),0)</f>
        <v>106084.88</v>
      </c>
      <c r="K32" s="6"/>
      <c r="L32" s="6"/>
    </row>
    <row r="33" spans="1:14" ht="16.2">
      <c r="A33" s="1">
        <v>5221101</v>
      </c>
      <c r="B33" s="7" t="s">
        <v>14</v>
      </c>
      <c r="D33" s="9">
        <f>IFERROR(ABS(VLOOKUP($A33,'Sample Data_2016_2'!$B:$G,6,FALSE)),0)</f>
        <v>0</v>
      </c>
      <c r="E33" s="6"/>
      <c r="F33" s="6"/>
      <c r="J33" s="9">
        <f>IFERROR(ABS(VLOOKUP($A33,'Sample Data_2017_2'!$B:$G,6,FALSE)),0)</f>
        <v>0</v>
      </c>
      <c r="K33" s="6"/>
      <c r="L33" s="6"/>
    </row>
    <row r="34" spans="1:14" ht="16.2">
      <c r="B34" s="5" t="s">
        <v>439</v>
      </c>
      <c r="D34" s="79"/>
      <c r="E34" s="6"/>
      <c r="F34" s="9">
        <f>SUM(D21:D33)</f>
        <v>2226852.1399999997</v>
      </c>
      <c r="J34" s="79"/>
      <c r="K34" s="6"/>
      <c r="L34" s="9">
        <f>SUM(J21:J33)</f>
        <v>2655674.92</v>
      </c>
    </row>
    <row r="35" spans="1:14">
      <c r="B35" s="10"/>
      <c r="F35" s="79"/>
      <c r="G35" s="6"/>
      <c r="H35" s="6"/>
      <c r="L35" s="79"/>
      <c r="M35" s="6"/>
      <c r="N35" s="6"/>
    </row>
    <row r="36" spans="1:14" ht="16.2">
      <c r="B36" s="5" t="s">
        <v>445</v>
      </c>
      <c r="F36" s="6"/>
      <c r="G36" s="6"/>
      <c r="H36" s="6">
        <f>F18-F34</f>
        <v>284967.86000000034</v>
      </c>
      <c r="L36" s="6"/>
      <c r="M36" s="6"/>
      <c r="N36" s="6">
        <f>L18-L34</f>
        <v>278607.08000000007</v>
      </c>
    </row>
    <row r="38" spans="1:14" ht="16.2">
      <c r="B38" s="7" t="s">
        <v>434</v>
      </c>
      <c r="H38" s="11">
        <f>IF(H36&gt;0,ROUND(F34*0.25,2),0)</f>
        <v>556713.04</v>
      </c>
      <c r="N38" s="11">
        <f>IF(N36&gt;0,ROUND(L34*0.25,2),0)</f>
        <v>663918.73</v>
      </c>
    </row>
    <row r="39" spans="1:14">
      <c r="H39" s="81"/>
      <c r="N39" s="81"/>
    </row>
    <row r="40" spans="1:14" ht="16.8" thickBot="1">
      <c r="B40" s="5" t="s">
        <v>433</v>
      </c>
      <c r="H40" s="26">
        <f>IF(H36&gt;H38,H36-H38,0)</f>
        <v>0</v>
      </c>
      <c r="N40" s="26">
        <f>IF(N36&gt;N38,N36-N38,0)</f>
        <v>0</v>
      </c>
    </row>
    <row r="41" spans="1:14" ht="16.2" thickTop="1"/>
  </sheetData>
  <mergeCells count="4">
    <mergeCell ref="D3:H3"/>
    <mergeCell ref="J3:N3"/>
    <mergeCell ref="A1:N1"/>
    <mergeCell ref="A2:N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&amp;R&amp;D</oddHead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3"/>
  <sheetViews>
    <sheetView zoomScaleNormal="100" workbookViewId="0">
      <pane ySplit="6" topLeftCell="A7" activePane="bottomLeft" state="frozen"/>
      <selection pane="bottomLeft" activeCell="D10" sqref="D10"/>
    </sheetView>
  </sheetViews>
  <sheetFormatPr defaultRowHeight="15.6"/>
  <cols>
    <col min="1" max="1" width="9.796875" style="4" customWidth="1"/>
    <col min="2" max="2" width="43.19921875" style="3" customWidth="1"/>
    <col min="3" max="3" width="1" style="3" customWidth="1"/>
    <col min="4" max="4" width="14.296875" style="3" customWidth="1"/>
    <col min="5" max="5" width="1" style="3" customWidth="1"/>
    <col min="6" max="6" width="14.296875" style="3" customWidth="1"/>
    <col min="7" max="7" width="1" style="3" customWidth="1"/>
    <col min="8" max="8" width="14.296875" style="3" customWidth="1"/>
    <col min="9" max="9" width="1" style="3" customWidth="1"/>
    <col min="10" max="10" width="14.296875" style="3" customWidth="1"/>
    <col min="11" max="11" width="1" style="3" customWidth="1"/>
    <col min="12" max="12" width="14.296875" style="3" customWidth="1"/>
    <col min="13" max="13" width="1" style="3" customWidth="1"/>
    <col min="14" max="14" width="14.296875" style="3" customWidth="1"/>
    <col min="15" max="251" width="9" style="3"/>
    <col min="252" max="252" width="32.796875" style="3" customWidth="1"/>
    <col min="253" max="253" width="1.19921875" style="3" customWidth="1"/>
    <col min="254" max="254" width="13.8984375" style="3" customWidth="1"/>
    <col min="255" max="255" width="1" style="3" customWidth="1"/>
    <col min="256" max="256" width="10.3984375" style="3" customWidth="1"/>
    <col min="257" max="257" width="0.8984375" style="3" customWidth="1"/>
    <col min="258" max="258" width="10.296875" style="3" customWidth="1"/>
    <col min="259" max="259" width="9" style="3"/>
    <col min="260" max="260" width="10.8984375" style="3" customWidth="1"/>
    <col min="261" max="261" width="0.796875" style="3" customWidth="1"/>
    <col min="262" max="262" width="10.09765625" style="3" customWidth="1"/>
    <col min="263" max="263" width="0.796875" style="3" customWidth="1"/>
    <col min="264" max="264" width="10.09765625" style="3" customWidth="1"/>
    <col min="265" max="507" width="9" style="3"/>
    <col min="508" max="508" width="32.796875" style="3" customWidth="1"/>
    <col min="509" max="509" width="1.19921875" style="3" customWidth="1"/>
    <col min="510" max="510" width="13.8984375" style="3" customWidth="1"/>
    <col min="511" max="511" width="1" style="3" customWidth="1"/>
    <col min="512" max="512" width="10.3984375" style="3" customWidth="1"/>
    <col min="513" max="513" width="0.8984375" style="3" customWidth="1"/>
    <col min="514" max="514" width="10.296875" style="3" customWidth="1"/>
    <col min="515" max="515" width="9" style="3"/>
    <col min="516" max="516" width="10.8984375" style="3" customWidth="1"/>
    <col min="517" max="517" width="0.796875" style="3" customWidth="1"/>
    <col min="518" max="518" width="10.09765625" style="3" customWidth="1"/>
    <col min="519" max="519" width="0.796875" style="3" customWidth="1"/>
    <col min="520" max="520" width="10.09765625" style="3" customWidth="1"/>
    <col min="521" max="763" width="9" style="3"/>
    <col min="764" max="764" width="32.796875" style="3" customWidth="1"/>
    <col min="765" max="765" width="1.19921875" style="3" customWidth="1"/>
    <col min="766" max="766" width="13.8984375" style="3" customWidth="1"/>
    <col min="767" max="767" width="1" style="3" customWidth="1"/>
    <col min="768" max="768" width="10.3984375" style="3" customWidth="1"/>
    <col min="769" max="769" width="0.8984375" style="3" customWidth="1"/>
    <col min="770" max="770" width="10.296875" style="3" customWidth="1"/>
    <col min="771" max="771" width="9" style="3"/>
    <col min="772" max="772" width="10.8984375" style="3" customWidth="1"/>
    <col min="773" max="773" width="0.796875" style="3" customWidth="1"/>
    <col min="774" max="774" width="10.09765625" style="3" customWidth="1"/>
    <col min="775" max="775" width="0.796875" style="3" customWidth="1"/>
    <col min="776" max="776" width="10.09765625" style="3" customWidth="1"/>
    <col min="777" max="1019" width="9" style="3"/>
    <col min="1020" max="1020" width="32.796875" style="3" customWidth="1"/>
    <col min="1021" max="1021" width="1.19921875" style="3" customWidth="1"/>
    <col min="1022" max="1022" width="13.8984375" style="3" customWidth="1"/>
    <col min="1023" max="1023" width="1" style="3" customWidth="1"/>
    <col min="1024" max="1024" width="10.3984375" style="3" customWidth="1"/>
    <col min="1025" max="1025" width="0.8984375" style="3" customWidth="1"/>
    <col min="1026" max="1026" width="10.296875" style="3" customWidth="1"/>
    <col min="1027" max="1027" width="9" style="3"/>
    <col min="1028" max="1028" width="10.8984375" style="3" customWidth="1"/>
    <col min="1029" max="1029" width="0.796875" style="3" customWidth="1"/>
    <col min="1030" max="1030" width="10.09765625" style="3" customWidth="1"/>
    <col min="1031" max="1031" width="0.796875" style="3" customWidth="1"/>
    <col min="1032" max="1032" width="10.09765625" style="3" customWidth="1"/>
    <col min="1033" max="1275" width="9" style="3"/>
    <col min="1276" max="1276" width="32.796875" style="3" customWidth="1"/>
    <col min="1277" max="1277" width="1.19921875" style="3" customWidth="1"/>
    <col min="1278" max="1278" width="13.8984375" style="3" customWidth="1"/>
    <col min="1279" max="1279" width="1" style="3" customWidth="1"/>
    <col min="1280" max="1280" width="10.3984375" style="3" customWidth="1"/>
    <col min="1281" max="1281" width="0.8984375" style="3" customWidth="1"/>
    <col min="1282" max="1282" width="10.296875" style="3" customWidth="1"/>
    <col min="1283" max="1283" width="9" style="3"/>
    <col min="1284" max="1284" width="10.8984375" style="3" customWidth="1"/>
    <col min="1285" max="1285" width="0.796875" style="3" customWidth="1"/>
    <col min="1286" max="1286" width="10.09765625" style="3" customWidth="1"/>
    <col min="1287" max="1287" width="0.796875" style="3" customWidth="1"/>
    <col min="1288" max="1288" width="10.09765625" style="3" customWidth="1"/>
    <col min="1289" max="1531" width="9" style="3"/>
    <col min="1532" max="1532" width="32.796875" style="3" customWidth="1"/>
    <col min="1533" max="1533" width="1.19921875" style="3" customWidth="1"/>
    <col min="1534" max="1534" width="13.8984375" style="3" customWidth="1"/>
    <col min="1535" max="1535" width="1" style="3" customWidth="1"/>
    <col min="1536" max="1536" width="10.3984375" style="3" customWidth="1"/>
    <col min="1537" max="1537" width="0.8984375" style="3" customWidth="1"/>
    <col min="1538" max="1538" width="10.296875" style="3" customWidth="1"/>
    <col min="1539" max="1539" width="9" style="3"/>
    <col min="1540" max="1540" width="10.8984375" style="3" customWidth="1"/>
    <col min="1541" max="1541" width="0.796875" style="3" customWidth="1"/>
    <col min="1542" max="1542" width="10.09765625" style="3" customWidth="1"/>
    <col min="1543" max="1543" width="0.796875" style="3" customWidth="1"/>
    <col min="1544" max="1544" width="10.09765625" style="3" customWidth="1"/>
    <col min="1545" max="1787" width="9" style="3"/>
    <col min="1788" max="1788" width="32.796875" style="3" customWidth="1"/>
    <col min="1789" max="1789" width="1.19921875" style="3" customWidth="1"/>
    <col min="1790" max="1790" width="13.8984375" style="3" customWidth="1"/>
    <col min="1791" max="1791" width="1" style="3" customWidth="1"/>
    <col min="1792" max="1792" width="10.3984375" style="3" customWidth="1"/>
    <col min="1793" max="1793" width="0.8984375" style="3" customWidth="1"/>
    <col min="1794" max="1794" width="10.296875" style="3" customWidth="1"/>
    <col min="1795" max="1795" width="9" style="3"/>
    <col min="1796" max="1796" width="10.8984375" style="3" customWidth="1"/>
    <col min="1797" max="1797" width="0.796875" style="3" customWidth="1"/>
    <col min="1798" max="1798" width="10.09765625" style="3" customWidth="1"/>
    <col min="1799" max="1799" width="0.796875" style="3" customWidth="1"/>
    <col min="1800" max="1800" width="10.09765625" style="3" customWidth="1"/>
    <col min="1801" max="2043" width="9" style="3"/>
    <col min="2044" max="2044" width="32.796875" style="3" customWidth="1"/>
    <col min="2045" max="2045" width="1.19921875" style="3" customWidth="1"/>
    <col min="2046" max="2046" width="13.8984375" style="3" customWidth="1"/>
    <col min="2047" max="2047" width="1" style="3" customWidth="1"/>
    <col min="2048" max="2048" width="10.3984375" style="3" customWidth="1"/>
    <col min="2049" max="2049" width="0.8984375" style="3" customWidth="1"/>
    <col min="2050" max="2050" width="10.296875" style="3" customWidth="1"/>
    <col min="2051" max="2051" width="9" style="3"/>
    <col min="2052" max="2052" width="10.8984375" style="3" customWidth="1"/>
    <col min="2053" max="2053" width="0.796875" style="3" customWidth="1"/>
    <col min="2054" max="2054" width="10.09765625" style="3" customWidth="1"/>
    <col min="2055" max="2055" width="0.796875" style="3" customWidth="1"/>
    <col min="2056" max="2056" width="10.09765625" style="3" customWidth="1"/>
    <col min="2057" max="2299" width="9" style="3"/>
    <col min="2300" max="2300" width="32.796875" style="3" customWidth="1"/>
    <col min="2301" max="2301" width="1.19921875" style="3" customWidth="1"/>
    <col min="2302" max="2302" width="13.8984375" style="3" customWidth="1"/>
    <col min="2303" max="2303" width="1" style="3" customWidth="1"/>
    <col min="2304" max="2304" width="10.3984375" style="3" customWidth="1"/>
    <col min="2305" max="2305" width="0.8984375" style="3" customWidth="1"/>
    <col min="2306" max="2306" width="10.296875" style="3" customWidth="1"/>
    <col min="2307" max="2307" width="9" style="3"/>
    <col min="2308" max="2308" width="10.8984375" style="3" customWidth="1"/>
    <col min="2309" max="2309" width="0.796875" style="3" customWidth="1"/>
    <col min="2310" max="2310" width="10.09765625" style="3" customWidth="1"/>
    <col min="2311" max="2311" width="0.796875" style="3" customWidth="1"/>
    <col min="2312" max="2312" width="10.09765625" style="3" customWidth="1"/>
    <col min="2313" max="2555" width="9" style="3"/>
    <col min="2556" max="2556" width="32.796875" style="3" customWidth="1"/>
    <col min="2557" max="2557" width="1.19921875" style="3" customWidth="1"/>
    <col min="2558" max="2558" width="13.8984375" style="3" customWidth="1"/>
    <col min="2559" max="2559" width="1" style="3" customWidth="1"/>
    <col min="2560" max="2560" width="10.3984375" style="3" customWidth="1"/>
    <col min="2561" max="2561" width="0.8984375" style="3" customWidth="1"/>
    <col min="2562" max="2562" width="10.296875" style="3" customWidth="1"/>
    <col min="2563" max="2563" width="9" style="3"/>
    <col min="2564" max="2564" width="10.8984375" style="3" customWidth="1"/>
    <col min="2565" max="2565" width="0.796875" style="3" customWidth="1"/>
    <col min="2566" max="2566" width="10.09765625" style="3" customWidth="1"/>
    <col min="2567" max="2567" width="0.796875" style="3" customWidth="1"/>
    <col min="2568" max="2568" width="10.09765625" style="3" customWidth="1"/>
    <col min="2569" max="2811" width="9" style="3"/>
    <col min="2812" max="2812" width="32.796875" style="3" customWidth="1"/>
    <col min="2813" max="2813" width="1.19921875" style="3" customWidth="1"/>
    <col min="2814" max="2814" width="13.8984375" style="3" customWidth="1"/>
    <col min="2815" max="2815" width="1" style="3" customWidth="1"/>
    <col min="2816" max="2816" width="10.3984375" style="3" customWidth="1"/>
    <col min="2817" max="2817" width="0.8984375" style="3" customWidth="1"/>
    <col min="2818" max="2818" width="10.296875" style="3" customWidth="1"/>
    <col min="2819" max="2819" width="9" style="3"/>
    <col min="2820" max="2820" width="10.8984375" style="3" customWidth="1"/>
    <col min="2821" max="2821" width="0.796875" style="3" customWidth="1"/>
    <col min="2822" max="2822" width="10.09765625" style="3" customWidth="1"/>
    <col min="2823" max="2823" width="0.796875" style="3" customWidth="1"/>
    <col min="2824" max="2824" width="10.09765625" style="3" customWidth="1"/>
    <col min="2825" max="3067" width="9" style="3"/>
    <col min="3068" max="3068" width="32.796875" style="3" customWidth="1"/>
    <col min="3069" max="3069" width="1.19921875" style="3" customWidth="1"/>
    <col min="3070" max="3070" width="13.8984375" style="3" customWidth="1"/>
    <col min="3071" max="3071" width="1" style="3" customWidth="1"/>
    <col min="3072" max="3072" width="10.3984375" style="3" customWidth="1"/>
    <col min="3073" max="3073" width="0.8984375" style="3" customWidth="1"/>
    <col min="3074" max="3074" width="10.296875" style="3" customWidth="1"/>
    <col min="3075" max="3075" width="9" style="3"/>
    <col min="3076" max="3076" width="10.8984375" style="3" customWidth="1"/>
    <col min="3077" max="3077" width="0.796875" style="3" customWidth="1"/>
    <col min="3078" max="3078" width="10.09765625" style="3" customWidth="1"/>
    <col min="3079" max="3079" width="0.796875" style="3" customWidth="1"/>
    <col min="3080" max="3080" width="10.09765625" style="3" customWidth="1"/>
    <col min="3081" max="3323" width="9" style="3"/>
    <col min="3324" max="3324" width="32.796875" style="3" customWidth="1"/>
    <col min="3325" max="3325" width="1.19921875" style="3" customWidth="1"/>
    <col min="3326" max="3326" width="13.8984375" style="3" customWidth="1"/>
    <col min="3327" max="3327" width="1" style="3" customWidth="1"/>
    <col min="3328" max="3328" width="10.3984375" style="3" customWidth="1"/>
    <col min="3329" max="3329" width="0.8984375" style="3" customWidth="1"/>
    <col min="3330" max="3330" width="10.296875" style="3" customWidth="1"/>
    <col min="3331" max="3331" width="9" style="3"/>
    <col min="3332" max="3332" width="10.8984375" style="3" customWidth="1"/>
    <col min="3333" max="3333" width="0.796875" style="3" customWidth="1"/>
    <col min="3334" max="3334" width="10.09765625" style="3" customWidth="1"/>
    <col min="3335" max="3335" width="0.796875" style="3" customWidth="1"/>
    <col min="3336" max="3336" width="10.09765625" style="3" customWidth="1"/>
    <col min="3337" max="3579" width="9" style="3"/>
    <col min="3580" max="3580" width="32.796875" style="3" customWidth="1"/>
    <col min="3581" max="3581" width="1.19921875" style="3" customWidth="1"/>
    <col min="3582" max="3582" width="13.8984375" style="3" customWidth="1"/>
    <col min="3583" max="3583" width="1" style="3" customWidth="1"/>
    <col min="3584" max="3584" width="10.3984375" style="3" customWidth="1"/>
    <col min="3585" max="3585" width="0.8984375" style="3" customWidth="1"/>
    <col min="3586" max="3586" width="10.296875" style="3" customWidth="1"/>
    <col min="3587" max="3587" width="9" style="3"/>
    <col min="3588" max="3588" width="10.8984375" style="3" customWidth="1"/>
    <col min="3589" max="3589" width="0.796875" style="3" customWidth="1"/>
    <col min="3590" max="3590" width="10.09765625" style="3" customWidth="1"/>
    <col min="3591" max="3591" width="0.796875" style="3" customWidth="1"/>
    <col min="3592" max="3592" width="10.09765625" style="3" customWidth="1"/>
    <col min="3593" max="3835" width="9" style="3"/>
    <col min="3836" max="3836" width="32.796875" style="3" customWidth="1"/>
    <col min="3837" max="3837" width="1.19921875" style="3" customWidth="1"/>
    <col min="3838" max="3838" width="13.8984375" style="3" customWidth="1"/>
    <col min="3839" max="3839" width="1" style="3" customWidth="1"/>
    <col min="3840" max="3840" width="10.3984375" style="3" customWidth="1"/>
    <col min="3841" max="3841" width="0.8984375" style="3" customWidth="1"/>
    <col min="3842" max="3842" width="10.296875" style="3" customWidth="1"/>
    <col min="3843" max="3843" width="9" style="3"/>
    <col min="3844" max="3844" width="10.8984375" style="3" customWidth="1"/>
    <col min="3845" max="3845" width="0.796875" style="3" customWidth="1"/>
    <col min="3846" max="3846" width="10.09765625" style="3" customWidth="1"/>
    <col min="3847" max="3847" width="0.796875" style="3" customWidth="1"/>
    <col min="3848" max="3848" width="10.09765625" style="3" customWidth="1"/>
    <col min="3849" max="4091" width="9" style="3"/>
    <col min="4092" max="4092" width="32.796875" style="3" customWidth="1"/>
    <col min="4093" max="4093" width="1.19921875" style="3" customWidth="1"/>
    <col min="4094" max="4094" width="13.8984375" style="3" customWidth="1"/>
    <col min="4095" max="4095" width="1" style="3" customWidth="1"/>
    <col min="4096" max="4096" width="10.3984375" style="3" customWidth="1"/>
    <col min="4097" max="4097" width="0.8984375" style="3" customWidth="1"/>
    <col min="4098" max="4098" width="10.296875" style="3" customWidth="1"/>
    <col min="4099" max="4099" width="9" style="3"/>
    <col min="4100" max="4100" width="10.8984375" style="3" customWidth="1"/>
    <col min="4101" max="4101" width="0.796875" style="3" customWidth="1"/>
    <col min="4102" max="4102" width="10.09765625" style="3" customWidth="1"/>
    <col min="4103" max="4103" width="0.796875" style="3" customWidth="1"/>
    <col min="4104" max="4104" width="10.09765625" style="3" customWidth="1"/>
    <col min="4105" max="4347" width="9" style="3"/>
    <col min="4348" max="4348" width="32.796875" style="3" customWidth="1"/>
    <col min="4349" max="4349" width="1.19921875" style="3" customWidth="1"/>
    <col min="4350" max="4350" width="13.8984375" style="3" customWidth="1"/>
    <col min="4351" max="4351" width="1" style="3" customWidth="1"/>
    <col min="4352" max="4352" width="10.3984375" style="3" customWidth="1"/>
    <col min="4353" max="4353" width="0.8984375" style="3" customWidth="1"/>
    <col min="4354" max="4354" width="10.296875" style="3" customWidth="1"/>
    <col min="4355" max="4355" width="9" style="3"/>
    <col min="4356" max="4356" width="10.8984375" style="3" customWidth="1"/>
    <col min="4357" max="4357" width="0.796875" style="3" customWidth="1"/>
    <col min="4358" max="4358" width="10.09765625" style="3" customWidth="1"/>
    <col min="4359" max="4359" width="0.796875" style="3" customWidth="1"/>
    <col min="4360" max="4360" width="10.09765625" style="3" customWidth="1"/>
    <col min="4361" max="4603" width="9" style="3"/>
    <col min="4604" max="4604" width="32.796875" style="3" customWidth="1"/>
    <col min="4605" max="4605" width="1.19921875" style="3" customWidth="1"/>
    <col min="4606" max="4606" width="13.8984375" style="3" customWidth="1"/>
    <col min="4607" max="4607" width="1" style="3" customWidth="1"/>
    <col min="4608" max="4608" width="10.3984375" style="3" customWidth="1"/>
    <col min="4609" max="4609" width="0.8984375" style="3" customWidth="1"/>
    <col min="4610" max="4610" width="10.296875" style="3" customWidth="1"/>
    <col min="4611" max="4611" width="9" style="3"/>
    <col min="4612" max="4612" width="10.8984375" style="3" customWidth="1"/>
    <col min="4613" max="4613" width="0.796875" style="3" customWidth="1"/>
    <col min="4614" max="4614" width="10.09765625" style="3" customWidth="1"/>
    <col min="4615" max="4615" width="0.796875" style="3" customWidth="1"/>
    <col min="4616" max="4616" width="10.09765625" style="3" customWidth="1"/>
    <col min="4617" max="4859" width="9" style="3"/>
    <col min="4860" max="4860" width="32.796875" style="3" customWidth="1"/>
    <col min="4861" max="4861" width="1.19921875" style="3" customWidth="1"/>
    <col min="4862" max="4862" width="13.8984375" style="3" customWidth="1"/>
    <col min="4863" max="4863" width="1" style="3" customWidth="1"/>
    <col min="4864" max="4864" width="10.3984375" style="3" customWidth="1"/>
    <col min="4865" max="4865" width="0.8984375" style="3" customWidth="1"/>
    <col min="4866" max="4866" width="10.296875" style="3" customWidth="1"/>
    <col min="4867" max="4867" width="9" style="3"/>
    <col min="4868" max="4868" width="10.8984375" style="3" customWidth="1"/>
    <col min="4869" max="4869" width="0.796875" style="3" customWidth="1"/>
    <col min="4870" max="4870" width="10.09765625" style="3" customWidth="1"/>
    <col min="4871" max="4871" width="0.796875" style="3" customWidth="1"/>
    <col min="4872" max="4872" width="10.09765625" style="3" customWidth="1"/>
    <col min="4873" max="5115" width="9" style="3"/>
    <col min="5116" max="5116" width="32.796875" style="3" customWidth="1"/>
    <col min="5117" max="5117" width="1.19921875" style="3" customWidth="1"/>
    <col min="5118" max="5118" width="13.8984375" style="3" customWidth="1"/>
    <col min="5119" max="5119" width="1" style="3" customWidth="1"/>
    <col min="5120" max="5120" width="10.3984375" style="3" customWidth="1"/>
    <col min="5121" max="5121" width="0.8984375" style="3" customWidth="1"/>
    <col min="5122" max="5122" width="10.296875" style="3" customWidth="1"/>
    <col min="5123" max="5123" width="9" style="3"/>
    <col min="5124" max="5124" width="10.8984375" style="3" customWidth="1"/>
    <col min="5125" max="5125" width="0.796875" style="3" customWidth="1"/>
    <col min="5126" max="5126" width="10.09765625" style="3" customWidth="1"/>
    <col min="5127" max="5127" width="0.796875" style="3" customWidth="1"/>
    <col min="5128" max="5128" width="10.09765625" style="3" customWidth="1"/>
    <col min="5129" max="5371" width="9" style="3"/>
    <col min="5372" max="5372" width="32.796875" style="3" customWidth="1"/>
    <col min="5373" max="5373" width="1.19921875" style="3" customWidth="1"/>
    <col min="5374" max="5374" width="13.8984375" style="3" customWidth="1"/>
    <col min="5375" max="5375" width="1" style="3" customWidth="1"/>
    <col min="5376" max="5376" width="10.3984375" style="3" customWidth="1"/>
    <col min="5377" max="5377" width="0.8984375" style="3" customWidth="1"/>
    <col min="5378" max="5378" width="10.296875" style="3" customWidth="1"/>
    <col min="5379" max="5379" width="9" style="3"/>
    <col min="5380" max="5380" width="10.8984375" style="3" customWidth="1"/>
    <col min="5381" max="5381" width="0.796875" style="3" customWidth="1"/>
    <col min="5382" max="5382" width="10.09765625" style="3" customWidth="1"/>
    <col min="5383" max="5383" width="0.796875" style="3" customWidth="1"/>
    <col min="5384" max="5384" width="10.09765625" style="3" customWidth="1"/>
    <col min="5385" max="5627" width="9" style="3"/>
    <col min="5628" max="5628" width="32.796875" style="3" customWidth="1"/>
    <col min="5629" max="5629" width="1.19921875" style="3" customWidth="1"/>
    <col min="5630" max="5630" width="13.8984375" style="3" customWidth="1"/>
    <col min="5631" max="5631" width="1" style="3" customWidth="1"/>
    <col min="5632" max="5632" width="10.3984375" style="3" customWidth="1"/>
    <col min="5633" max="5633" width="0.8984375" style="3" customWidth="1"/>
    <col min="5634" max="5634" width="10.296875" style="3" customWidth="1"/>
    <col min="5635" max="5635" width="9" style="3"/>
    <col min="5636" max="5636" width="10.8984375" style="3" customWidth="1"/>
    <col min="5637" max="5637" width="0.796875" style="3" customWidth="1"/>
    <col min="5638" max="5638" width="10.09765625" style="3" customWidth="1"/>
    <col min="5639" max="5639" width="0.796875" style="3" customWidth="1"/>
    <col min="5640" max="5640" width="10.09765625" style="3" customWidth="1"/>
    <col min="5641" max="5883" width="9" style="3"/>
    <col min="5884" max="5884" width="32.796875" style="3" customWidth="1"/>
    <col min="5885" max="5885" width="1.19921875" style="3" customWidth="1"/>
    <col min="5886" max="5886" width="13.8984375" style="3" customWidth="1"/>
    <col min="5887" max="5887" width="1" style="3" customWidth="1"/>
    <col min="5888" max="5888" width="10.3984375" style="3" customWidth="1"/>
    <col min="5889" max="5889" width="0.8984375" style="3" customWidth="1"/>
    <col min="5890" max="5890" width="10.296875" style="3" customWidth="1"/>
    <col min="5891" max="5891" width="9" style="3"/>
    <col min="5892" max="5892" width="10.8984375" style="3" customWidth="1"/>
    <col min="5893" max="5893" width="0.796875" style="3" customWidth="1"/>
    <col min="5894" max="5894" width="10.09765625" style="3" customWidth="1"/>
    <col min="5895" max="5895" width="0.796875" style="3" customWidth="1"/>
    <col min="5896" max="5896" width="10.09765625" style="3" customWidth="1"/>
    <col min="5897" max="6139" width="9" style="3"/>
    <col min="6140" max="6140" width="32.796875" style="3" customWidth="1"/>
    <col min="6141" max="6141" width="1.19921875" style="3" customWidth="1"/>
    <col min="6142" max="6142" width="13.8984375" style="3" customWidth="1"/>
    <col min="6143" max="6143" width="1" style="3" customWidth="1"/>
    <col min="6144" max="6144" width="10.3984375" style="3" customWidth="1"/>
    <col min="6145" max="6145" width="0.8984375" style="3" customWidth="1"/>
    <col min="6146" max="6146" width="10.296875" style="3" customWidth="1"/>
    <col min="6147" max="6147" width="9" style="3"/>
    <col min="6148" max="6148" width="10.8984375" style="3" customWidth="1"/>
    <col min="6149" max="6149" width="0.796875" style="3" customWidth="1"/>
    <col min="6150" max="6150" width="10.09765625" style="3" customWidth="1"/>
    <col min="6151" max="6151" width="0.796875" style="3" customWidth="1"/>
    <col min="6152" max="6152" width="10.09765625" style="3" customWidth="1"/>
    <col min="6153" max="6395" width="9" style="3"/>
    <col min="6396" max="6396" width="32.796875" style="3" customWidth="1"/>
    <col min="6397" max="6397" width="1.19921875" style="3" customWidth="1"/>
    <col min="6398" max="6398" width="13.8984375" style="3" customWidth="1"/>
    <col min="6399" max="6399" width="1" style="3" customWidth="1"/>
    <col min="6400" max="6400" width="10.3984375" style="3" customWidth="1"/>
    <col min="6401" max="6401" width="0.8984375" style="3" customWidth="1"/>
    <col min="6402" max="6402" width="10.296875" style="3" customWidth="1"/>
    <col min="6403" max="6403" width="9" style="3"/>
    <col min="6404" max="6404" width="10.8984375" style="3" customWidth="1"/>
    <col min="6405" max="6405" width="0.796875" style="3" customWidth="1"/>
    <col min="6406" max="6406" width="10.09765625" style="3" customWidth="1"/>
    <col min="6407" max="6407" width="0.796875" style="3" customWidth="1"/>
    <col min="6408" max="6408" width="10.09765625" style="3" customWidth="1"/>
    <col min="6409" max="6651" width="9" style="3"/>
    <col min="6652" max="6652" width="32.796875" style="3" customWidth="1"/>
    <col min="6653" max="6653" width="1.19921875" style="3" customWidth="1"/>
    <col min="6654" max="6654" width="13.8984375" style="3" customWidth="1"/>
    <col min="6655" max="6655" width="1" style="3" customWidth="1"/>
    <col min="6656" max="6656" width="10.3984375" style="3" customWidth="1"/>
    <col min="6657" max="6657" width="0.8984375" style="3" customWidth="1"/>
    <col min="6658" max="6658" width="10.296875" style="3" customWidth="1"/>
    <col min="6659" max="6659" width="9" style="3"/>
    <col min="6660" max="6660" width="10.8984375" style="3" customWidth="1"/>
    <col min="6661" max="6661" width="0.796875" style="3" customWidth="1"/>
    <col min="6662" max="6662" width="10.09765625" style="3" customWidth="1"/>
    <col min="6663" max="6663" width="0.796875" style="3" customWidth="1"/>
    <col min="6664" max="6664" width="10.09765625" style="3" customWidth="1"/>
    <col min="6665" max="6907" width="9" style="3"/>
    <col min="6908" max="6908" width="32.796875" style="3" customWidth="1"/>
    <col min="6909" max="6909" width="1.19921875" style="3" customWidth="1"/>
    <col min="6910" max="6910" width="13.8984375" style="3" customWidth="1"/>
    <col min="6911" max="6911" width="1" style="3" customWidth="1"/>
    <col min="6912" max="6912" width="10.3984375" style="3" customWidth="1"/>
    <col min="6913" max="6913" width="0.8984375" style="3" customWidth="1"/>
    <col min="6914" max="6914" width="10.296875" style="3" customWidth="1"/>
    <col min="6915" max="6915" width="9" style="3"/>
    <col min="6916" max="6916" width="10.8984375" style="3" customWidth="1"/>
    <col min="6917" max="6917" width="0.796875" style="3" customWidth="1"/>
    <col min="6918" max="6918" width="10.09765625" style="3" customWidth="1"/>
    <col min="6919" max="6919" width="0.796875" style="3" customWidth="1"/>
    <col min="6920" max="6920" width="10.09765625" style="3" customWidth="1"/>
    <col min="6921" max="7163" width="9" style="3"/>
    <col min="7164" max="7164" width="32.796875" style="3" customWidth="1"/>
    <col min="7165" max="7165" width="1.19921875" style="3" customWidth="1"/>
    <col min="7166" max="7166" width="13.8984375" style="3" customWidth="1"/>
    <col min="7167" max="7167" width="1" style="3" customWidth="1"/>
    <col min="7168" max="7168" width="10.3984375" style="3" customWidth="1"/>
    <col min="7169" max="7169" width="0.8984375" style="3" customWidth="1"/>
    <col min="7170" max="7170" width="10.296875" style="3" customWidth="1"/>
    <col min="7171" max="7171" width="9" style="3"/>
    <col min="7172" max="7172" width="10.8984375" style="3" customWidth="1"/>
    <col min="7173" max="7173" width="0.796875" style="3" customWidth="1"/>
    <col min="7174" max="7174" width="10.09765625" style="3" customWidth="1"/>
    <col min="7175" max="7175" width="0.796875" style="3" customWidth="1"/>
    <col min="7176" max="7176" width="10.09765625" style="3" customWidth="1"/>
    <col min="7177" max="7419" width="9" style="3"/>
    <col min="7420" max="7420" width="32.796875" style="3" customWidth="1"/>
    <col min="7421" max="7421" width="1.19921875" style="3" customWidth="1"/>
    <col min="7422" max="7422" width="13.8984375" style="3" customWidth="1"/>
    <col min="7423" max="7423" width="1" style="3" customWidth="1"/>
    <col min="7424" max="7424" width="10.3984375" style="3" customWidth="1"/>
    <col min="7425" max="7425" width="0.8984375" style="3" customWidth="1"/>
    <col min="7426" max="7426" width="10.296875" style="3" customWidth="1"/>
    <col min="7427" max="7427" width="9" style="3"/>
    <col min="7428" max="7428" width="10.8984375" style="3" customWidth="1"/>
    <col min="7429" max="7429" width="0.796875" style="3" customWidth="1"/>
    <col min="7430" max="7430" width="10.09765625" style="3" customWidth="1"/>
    <col min="7431" max="7431" width="0.796875" style="3" customWidth="1"/>
    <col min="7432" max="7432" width="10.09765625" style="3" customWidth="1"/>
    <col min="7433" max="7675" width="9" style="3"/>
    <col min="7676" max="7676" width="32.796875" style="3" customWidth="1"/>
    <col min="7677" max="7677" width="1.19921875" style="3" customWidth="1"/>
    <col min="7678" max="7678" width="13.8984375" style="3" customWidth="1"/>
    <col min="7679" max="7679" width="1" style="3" customWidth="1"/>
    <col min="7680" max="7680" width="10.3984375" style="3" customWidth="1"/>
    <col min="7681" max="7681" width="0.8984375" style="3" customWidth="1"/>
    <col min="7682" max="7682" width="10.296875" style="3" customWidth="1"/>
    <col min="7683" max="7683" width="9" style="3"/>
    <col min="7684" max="7684" width="10.8984375" style="3" customWidth="1"/>
    <col min="7685" max="7685" width="0.796875" style="3" customWidth="1"/>
    <col min="7686" max="7686" width="10.09765625" style="3" customWidth="1"/>
    <col min="7687" max="7687" width="0.796875" style="3" customWidth="1"/>
    <col min="7688" max="7688" width="10.09765625" style="3" customWidth="1"/>
    <col min="7689" max="7931" width="9" style="3"/>
    <col min="7932" max="7932" width="32.796875" style="3" customWidth="1"/>
    <col min="7933" max="7933" width="1.19921875" style="3" customWidth="1"/>
    <col min="7934" max="7934" width="13.8984375" style="3" customWidth="1"/>
    <col min="7935" max="7935" width="1" style="3" customWidth="1"/>
    <col min="7936" max="7936" width="10.3984375" style="3" customWidth="1"/>
    <col min="7937" max="7937" width="0.8984375" style="3" customWidth="1"/>
    <col min="7938" max="7938" width="10.296875" style="3" customWidth="1"/>
    <col min="7939" max="7939" width="9" style="3"/>
    <col min="7940" max="7940" width="10.8984375" style="3" customWidth="1"/>
    <col min="7941" max="7941" width="0.796875" style="3" customWidth="1"/>
    <col min="7942" max="7942" width="10.09765625" style="3" customWidth="1"/>
    <col min="7943" max="7943" width="0.796875" style="3" customWidth="1"/>
    <col min="7944" max="7944" width="10.09765625" style="3" customWidth="1"/>
    <col min="7945" max="8187" width="9" style="3"/>
    <col min="8188" max="8188" width="32.796875" style="3" customWidth="1"/>
    <col min="8189" max="8189" width="1.19921875" style="3" customWidth="1"/>
    <col min="8190" max="8190" width="13.8984375" style="3" customWidth="1"/>
    <col min="8191" max="8191" width="1" style="3" customWidth="1"/>
    <col min="8192" max="8192" width="10.3984375" style="3" customWidth="1"/>
    <col min="8193" max="8193" width="0.8984375" style="3" customWidth="1"/>
    <col min="8194" max="8194" width="10.296875" style="3" customWidth="1"/>
    <col min="8195" max="8195" width="9" style="3"/>
    <col min="8196" max="8196" width="10.8984375" style="3" customWidth="1"/>
    <col min="8197" max="8197" width="0.796875" style="3" customWidth="1"/>
    <col min="8198" max="8198" width="10.09765625" style="3" customWidth="1"/>
    <col min="8199" max="8199" width="0.796875" style="3" customWidth="1"/>
    <col min="8200" max="8200" width="10.09765625" style="3" customWidth="1"/>
    <col min="8201" max="8443" width="9" style="3"/>
    <col min="8444" max="8444" width="32.796875" style="3" customWidth="1"/>
    <col min="8445" max="8445" width="1.19921875" style="3" customWidth="1"/>
    <col min="8446" max="8446" width="13.8984375" style="3" customWidth="1"/>
    <col min="8447" max="8447" width="1" style="3" customWidth="1"/>
    <col min="8448" max="8448" width="10.3984375" style="3" customWidth="1"/>
    <col min="8449" max="8449" width="0.8984375" style="3" customWidth="1"/>
    <col min="8450" max="8450" width="10.296875" style="3" customWidth="1"/>
    <col min="8451" max="8451" width="9" style="3"/>
    <col min="8452" max="8452" width="10.8984375" style="3" customWidth="1"/>
    <col min="8453" max="8453" width="0.796875" style="3" customWidth="1"/>
    <col min="8454" max="8454" width="10.09765625" style="3" customWidth="1"/>
    <col min="8455" max="8455" width="0.796875" style="3" customWidth="1"/>
    <col min="8456" max="8456" width="10.09765625" style="3" customWidth="1"/>
    <col min="8457" max="8699" width="9" style="3"/>
    <col min="8700" max="8700" width="32.796875" style="3" customWidth="1"/>
    <col min="8701" max="8701" width="1.19921875" style="3" customWidth="1"/>
    <col min="8702" max="8702" width="13.8984375" style="3" customWidth="1"/>
    <col min="8703" max="8703" width="1" style="3" customWidth="1"/>
    <col min="8704" max="8704" width="10.3984375" style="3" customWidth="1"/>
    <col min="8705" max="8705" width="0.8984375" style="3" customWidth="1"/>
    <col min="8706" max="8706" width="10.296875" style="3" customWidth="1"/>
    <col min="8707" max="8707" width="9" style="3"/>
    <col min="8708" max="8708" width="10.8984375" style="3" customWidth="1"/>
    <col min="8709" max="8709" width="0.796875" style="3" customWidth="1"/>
    <col min="8710" max="8710" width="10.09765625" style="3" customWidth="1"/>
    <col min="8711" max="8711" width="0.796875" style="3" customWidth="1"/>
    <col min="8712" max="8712" width="10.09765625" style="3" customWidth="1"/>
    <col min="8713" max="8955" width="9" style="3"/>
    <col min="8956" max="8956" width="32.796875" style="3" customWidth="1"/>
    <col min="8957" max="8957" width="1.19921875" style="3" customWidth="1"/>
    <col min="8958" max="8958" width="13.8984375" style="3" customWidth="1"/>
    <col min="8959" max="8959" width="1" style="3" customWidth="1"/>
    <col min="8960" max="8960" width="10.3984375" style="3" customWidth="1"/>
    <col min="8961" max="8961" width="0.8984375" style="3" customWidth="1"/>
    <col min="8962" max="8962" width="10.296875" style="3" customWidth="1"/>
    <col min="8963" max="8963" width="9" style="3"/>
    <col min="8964" max="8964" width="10.8984375" style="3" customWidth="1"/>
    <col min="8965" max="8965" width="0.796875" style="3" customWidth="1"/>
    <col min="8966" max="8966" width="10.09765625" style="3" customWidth="1"/>
    <col min="8967" max="8967" width="0.796875" style="3" customWidth="1"/>
    <col min="8968" max="8968" width="10.09765625" style="3" customWidth="1"/>
    <col min="8969" max="9211" width="9" style="3"/>
    <col min="9212" max="9212" width="32.796875" style="3" customWidth="1"/>
    <col min="9213" max="9213" width="1.19921875" style="3" customWidth="1"/>
    <col min="9214" max="9214" width="13.8984375" style="3" customWidth="1"/>
    <col min="9215" max="9215" width="1" style="3" customWidth="1"/>
    <col min="9216" max="9216" width="10.3984375" style="3" customWidth="1"/>
    <col min="9217" max="9217" width="0.8984375" style="3" customWidth="1"/>
    <col min="9218" max="9218" width="10.296875" style="3" customWidth="1"/>
    <col min="9219" max="9219" width="9" style="3"/>
    <col min="9220" max="9220" width="10.8984375" style="3" customWidth="1"/>
    <col min="9221" max="9221" width="0.796875" style="3" customWidth="1"/>
    <col min="9222" max="9222" width="10.09765625" style="3" customWidth="1"/>
    <col min="9223" max="9223" width="0.796875" style="3" customWidth="1"/>
    <col min="9224" max="9224" width="10.09765625" style="3" customWidth="1"/>
    <col min="9225" max="9467" width="9" style="3"/>
    <col min="9468" max="9468" width="32.796875" style="3" customWidth="1"/>
    <col min="9469" max="9469" width="1.19921875" style="3" customWidth="1"/>
    <col min="9470" max="9470" width="13.8984375" style="3" customWidth="1"/>
    <col min="9471" max="9471" width="1" style="3" customWidth="1"/>
    <col min="9472" max="9472" width="10.3984375" style="3" customWidth="1"/>
    <col min="9473" max="9473" width="0.8984375" style="3" customWidth="1"/>
    <col min="9474" max="9474" width="10.296875" style="3" customWidth="1"/>
    <col min="9475" max="9475" width="9" style="3"/>
    <col min="9476" max="9476" width="10.8984375" style="3" customWidth="1"/>
    <col min="9477" max="9477" width="0.796875" style="3" customWidth="1"/>
    <col min="9478" max="9478" width="10.09765625" style="3" customWidth="1"/>
    <col min="9479" max="9479" width="0.796875" style="3" customWidth="1"/>
    <col min="9480" max="9480" width="10.09765625" style="3" customWidth="1"/>
    <col min="9481" max="9723" width="9" style="3"/>
    <col min="9724" max="9724" width="32.796875" style="3" customWidth="1"/>
    <col min="9725" max="9725" width="1.19921875" style="3" customWidth="1"/>
    <col min="9726" max="9726" width="13.8984375" style="3" customWidth="1"/>
    <col min="9727" max="9727" width="1" style="3" customWidth="1"/>
    <col min="9728" max="9728" width="10.3984375" style="3" customWidth="1"/>
    <col min="9729" max="9729" width="0.8984375" style="3" customWidth="1"/>
    <col min="9730" max="9730" width="10.296875" style="3" customWidth="1"/>
    <col min="9731" max="9731" width="9" style="3"/>
    <col min="9732" max="9732" width="10.8984375" style="3" customWidth="1"/>
    <col min="9733" max="9733" width="0.796875" style="3" customWidth="1"/>
    <col min="9734" max="9734" width="10.09765625" style="3" customWidth="1"/>
    <col min="9735" max="9735" width="0.796875" style="3" customWidth="1"/>
    <col min="9736" max="9736" width="10.09765625" style="3" customWidth="1"/>
    <col min="9737" max="9979" width="9" style="3"/>
    <col min="9980" max="9980" width="32.796875" style="3" customWidth="1"/>
    <col min="9981" max="9981" width="1.19921875" style="3" customWidth="1"/>
    <col min="9982" max="9982" width="13.8984375" style="3" customWidth="1"/>
    <col min="9983" max="9983" width="1" style="3" customWidth="1"/>
    <col min="9984" max="9984" width="10.3984375" style="3" customWidth="1"/>
    <col min="9985" max="9985" width="0.8984375" style="3" customWidth="1"/>
    <col min="9986" max="9986" width="10.296875" style="3" customWidth="1"/>
    <col min="9987" max="9987" width="9" style="3"/>
    <col min="9988" max="9988" width="10.8984375" style="3" customWidth="1"/>
    <col min="9989" max="9989" width="0.796875" style="3" customWidth="1"/>
    <col min="9990" max="9990" width="10.09765625" style="3" customWidth="1"/>
    <col min="9991" max="9991" width="0.796875" style="3" customWidth="1"/>
    <col min="9992" max="9992" width="10.09765625" style="3" customWidth="1"/>
    <col min="9993" max="10235" width="9" style="3"/>
    <col min="10236" max="10236" width="32.796875" style="3" customWidth="1"/>
    <col min="10237" max="10237" width="1.19921875" style="3" customWidth="1"/>
    <col min="10238" max="10238" width="13.8984375" style="3" customWidth="1"/>
    <col min="10239" max="10239" width="1" style="3" customWidth="1"/>
    <col min="10240" max="10240" width="10.3984375" style="3" customWidth="1"/>
    <col min="10241" max="10241" width="0.8984375" style="3" customWidth="1"/>
    <col min="10242" max="10242" width="10.296875" style="3" customWidth="1"/>
    <col min="10243" max="10243" width="9" style="3"/>
    <col min="10244" max="10244" width="10.8984375" style="3" customWidth="1"/>
    <col min="10245" max="10245" width="0.796875" style="3" customWidth="1"/>
    <col min="10246" max="10246" width="10.09765625" style="3" customWidth="1"/>
    <col min="10247" max="10247" width="0.796875" style="3" customWidth="1"/>
    <col min="10248" max="10248" width="10.09765625" style="3" customWidth="1"/>
    <col min="10249" max="10491" width="9" style="3"/>
    <col min="10492" max="10492" width="32.796875" style="3" customWidth="1"/>
    <col min="10493" max="10493" width="1.19921875" style="3" customWidth="1"/>
    <col min="10494" max="10494" width="13.8984375" style="3" customWidth="1"/>
    <col min="10495" max="10495" width="1" style="3" customWidth="1"/>
    <col min="10496" max="10496" width="10.3984375" style="3" customWidth="1"/>
    <col min="10497" max="10497" width="0.8984375" style="3" customWidth="1"/>
    <col min="10498" max="10498" width="10.296875" style="3" customWidth="1"/>
    <col min="10499" max="10499" width="9" style="3"/>
    <col min="10500" max="10500" width="10.8984375" style="3" customWidth="1"/>
    <col min="10501" max="10501" width="0.796875" style="3" customWidth="1"/>
    <col min="10502" max="10502" width="10.09765625" style="3" customWidth="1"/>
    <col min="10503" max="10503" width="0.796875" style="3" customWidth="1"/>
    <col min="10504" max="10504" width="10.09765625" style="3" customWidth="1"/>
    <col min="10505" max="10747" width="9" style="3"/>
    <col min="10748" max="10748" width="32.796875" style="3" customWidth="1"/>
    <col min="10749" max="10749" width="1.19921875" style="3" customWidth="1"/>
    <col min="10750" max="10750" width="13.8984375" style="3" customWidth="1"/>
    <col min="10751" max="10751" width="1" style="3" customWidth="1"/>
    <col min="10752" max="10752" width="10.3984375" style="3" customWidth="1"/>
    <col min="10753" max="10753" width="0.8984375" style="3" customWidth="1"/>
    <col min="10754" max="10754" width="10.296875" style="3" customWidth="1"/>
    <col min="10755" max="10755" width="9" style="3"/>
    <col min="10756" max="10756" width="10.8984375" style="3" customWidth="1"/>
    <col min="10757" max="10757" width="0.796875" style="3" customWidth="1"/>
    <col min="10758" max="10758" width="10.09765625" style="3" customWidth="1"/>
    <col min="10759" max="10759" width="0.796875" style="3" customWidth="1"/>
    <col min="10760" max="10760" width="10.09765625" style="3" customWidth="1"/>
    <col min="10761" max="11003" width="9" style="3"/>
    <col min="11004" max="11004" width="32.796875" style="3" customWidth="1"/>
    <col min="11005" max="11005" width="1.19921875" style="3" customWidth="1"/>
    <col min="11006" max="11006" width="13.8984375" style="3" customWidth="1"/>
    <col min="11007" max="11007" width="1" style="3" customWidth="1"/>
    <col min="11008" max="11008" width="10.3984375" style="3" customWidth="1"/>
    <col min="11009" max="11009" width="0.8984375" style="3" customWidth="1"/>
    <col min="11010" max="11010" width="10.296875" style="3" customWidth="1"/>
    <col min="11011" max="11011" width="9" style="3"/>
    <col min="11012" max="11012" width="10.8984375" style="3" customWidth="1"/>
    <col min="11013" max="11013" width="0.796875" style="3" customWidth="1"/>
    <col min="11014" max="11014" width="10.09765625" style="3" customWidth="1"/>
    <col min="11015" max="11015" width="0.796875" style="3" customWidth="1"/>
    <col min="11016" max="11016" width="10.09765625" style="3" customWidth="1"/>
    <col min="11017" max="11259" width="9" style="3"/>
    <col min="11260" max="11260" width="32.796875" style="3" customWidth="1"/>
    <col min="11261" max="11261" width="1.19921875" style="3" customWidth="1"/>
    <col min="11262" max="11262" width="13.8984375" style="3" customWidth="1"/>
    <col min="11263" max="11263" width="1" style="3" customWidth="1"/>
    <col min="11264" max="11264" width="10.3984375" style="3" customWidth="1"/>
    <col min="11265" max="11265" width="0.8984375" style="3" customWidth="1"/>
    <col min="11266" max="11266" width="10.296875" style="3" customWidth="1"/>
    <col min="11267" max="11267" width="9" style="3"/>
    <col min="11268" max="11268" width="10.8984375" style="3" customWidth="1"/>
    <col min="11269" max="11269" width="0.796875" style="3" customWidth="1"/>
    <col min="11270" max="11270" width="10.09765625" style="3" customWidth="1"/>
    <col min="11271" max="11271" width="0.796875" style="3" customWidth="1"/>
    <col min="11272" max="11272" width="10.09765625" style="3" customWidth="1"/>
    <col min="11273" max="11515" width="9" style="3"/>
    <col min="11516" max="11516" width="32.796875" style="3" customWidth="1"/>
    <col min="11517" max="11517" width="1.19921875" style="3" customWidth="1"/>
    <col min="11518" max="11518" width="13.8984375" style="3" customWidth="1"/>
    <col min="11519" max="11519" width="1" style="3" customWidth="1"/>
    <col min="11520" max="11520" width="10.3984375" style="3" customWidth="1"/>
    <col min="11521" max="11521" width="0.8984375" style="3" customWidth="1"/>
    <col min="11522" max="11522" width="10.296875" style="3" customWidth="1"/>
    <col min="11523" max="11523" width="9" style="3"/>
    <col min="11524" max="11524" width="10.8984375" style="3" customWidth="1"/>
    <col min="11525" max="11525" width="0.796875" style="3" customWidth="1"/>
    <col min="11526" max="11526" width="10.09765625" style="3" customWidth="1"/>
    <col min="11527" max="11527" width="0.796875" style="3" customWidth="1"/>
    <col min="11528" max="11528" width="10.09765625" style="3" customWidth="1"/>
    <col min="11529" max="11771" width="9" style="3"/>
    <col min="11772" max="11772" width="32.796875" style="3" customWidth="1"/>
    <col min="11773" max="11773" width="1.19921875" style="3" customWidth="1"/>
    <col min="11774" max="11774" width="13.8984375" style="3" customWidth="1"/>
    <col min="11775" max="11775" width="1" style="3" customWidth="1"/>
    <col min="11776" max="11776" width="10.3984375" style="3" customWidth="1"/>
    <col min="11777" max="11777" width="0.8984375" style="3" customWidth="1"/>
    <col min="11778" max="11778" width="10.296875" style="3" customWidth="1"/>
    <col min="11779" max="11779" width="9" style="3"/>
    <col min="11780" max="11780" width="10.8984375" style="3" customWidth="1"/>
    <col min="11781" max="11781" width="0.796875" style="3" customWidth="1"/>
    <col min="11782" max="11782" width="10.09765625" style="3" customWidth="1"/>
    <col min="11783" max="11783" width="0.796875" style="3" customWidth="1"/>
    <col min="11784" max="11784" width="10.09765625" style="3" customWidth="1"/>
    <col min="11785" max="12027" width="9" style="3"/>
    <col min="12028" max="12028" width="32.796875" style="3" customWidth="1"/>
    <col min="12029" max="12029" width="1.19921875" style="3" customWidth="1"/>
    <col min="12030" max="12030" width="13.8984375" style="3" customWidth="1"/>
    <col min="12031" max="12031" width="1" style="3" customWidth="1"/>
    <col min="12032" max="12032" width="10.3984375" style="3" customWidth="1"/>
    <col min="12033" max="12033" width="0.8984375" style="3" customWidth="1"/>
    <col min="12034" max="12034" width="10.296875" style="3" customWidth="1"/>
    <col min="12035" max="12035" width="9" style="3"/>
    <col min="12036" max="12036" width="10.8984375" style="3" customWidth="1"/>
    <col min="12037" max="12037" width="0.796875" style="3" customWidth="1"/>
    <col min="12038" max="12038" width="10.09765625" style="3" customWidth="1"/>
    <col min="12039" max="12039" width="0.796875" style="3" customWidth="1"/>
    <col min="12040" max="12040" width="10.09765625" style="3" customWidth="1"/>
    <col min="12041" max="12283" width="9" style="3"/>
    <col min="12284" max="12284" width="32.796875" style="3" customWidth="1"/>
    <col min="12285" max="12285" width="1.19921875" style="3" customWidth="1"/>
    <col min="12286" max="12286" width="13.8984375" style="3" customWidth="1"/>
    <col min="12287" max="12287" width="1" style="3" customWidth="1"/>
    <col min="12288" max="12288" width="10.3984375" style="3" customWidth="1"/>
    <col min="12289" max="12289" width="0.8984375" style="3" customWidth="1"/>
    <col min="12290" max="12290" width="10.296875" style="3" customWidth="1"/>
    <col min="12291" max="12291" width="9" style="3"/>
    <col min="12292" max="12292" width="10.8984375" style="3" customWidth="1"/>
    <col min="12293" max="12293" width="0.796875" style="3" customWidth="1"/>
    <col min="12294" max="12294" width="10.09765625" style="3" customWidth="1"/>
    <col min="12295" max="12295" width="0.796875" style="3" customWidth="1"/>
    <col min="12296" max="12296" width="10.09765625" style="3" customWidth="1"/>
    <col min="12297" max="12539" width="9" style="3"/>
    <col min="12540" max="12540" width="32.796875" style="3" customWidth="1"/>
    <col min="12541" max="12541" width="1.19921875" style="3" customWidth="1"/>
    <col min="12542" max="12542" width="13.8984375" style="3" customWidth="1"/>
    <col min="12543" max="12543" width="1" style="3" customWidth="1"/>
    <col min="12544" max="12544" width="10.3984375" style="3" customWidth="1"/>
    <col min="12545" max="12545" width="0.8984375" style="3" customWidth="1"/>
    <col min="12546" max="12546" width="10.296875" style="3" customWidth="1"/>
    <col min="12547" max="12547" width="9" style="3"/>
    <col min="12548" max="12548" width="10.8984375" style="3" customWidth="1"/>
    <col min="12549" max="12549" width="0.796875" style="3" customWidth="1"/>
    <col min="12550" max="12550" width="10.09765625" style="3" customWidth="1"/>
    <col min="12551" max="12551" width="0.796875" style="3" customWidth="1"/>
    <col min="12552" max="12552" width="10.09765625" style="3" customWidth="1"/>
    <col min="12553" max="12795" width="9" style="3"/>
    <col min="12796" max="12796" width="32.796875" style="3" customWidth="1"/>
    <col min="12797" max="12797" width="1.19921875" style="3" customWidth="1"/>
    <col min="12798" max="12798" width="13.8984375" style="3" customWidth="1"/>
    <col min="12799" max="12799" width="1" style="3" customWidth="1"/>
    <col min="12800" max="12800" width="10.3984375" style="3" customWidth="1"/>
    <col min="12801" max="12801" width="0.8984375" style="3" customWidth="1"/>
    <col min="12802" max="12802" width="10.296875" style="3" customWidth="1"/>
    <col min="12803" max="12803" width="9" style="3"/>
    <col min="12804" max="12804" width="10.8984375" style="3" customWidth="1"/>
    <col min="12805" max="12805" width="0.796875" style="3" customWidth="1"/>
    <col min="12806" max="12806" width="10.09765625" style="3" customWidth="1"/>
    <col min="12807" max="12807" width="0.796875" style="3" customWidth="1"/>
    <col min="12808" max="12808" width="10.09765625" style="3" customWidth="1"/>
    <col min="12809" max="13051" width="9" style="3"/>
    <col min="13052" max="13052" width="32.796875" style="3" customWidth="1"/>
    <col min="13053" max="13053" width="1.19921875" style="3" customWidth="1"/>
    <col min="13054" max="13054" width="13.8984375" style="3" customWidth="1"/>
    <col min="13055" max="13055" width="1" style="3" customWidth="1"/>
    <col min="13056" max="13056" width="10.3984375" style="3" customWidth="1"/>
    <col min="13057" max="13057" width="0.8984375" style="3" customWidth="1"/>
    <col min="13058" max="13058" width="10.296875" style="3" customWidth="1"/>
    <col min="13059" max="13059" width="9" style="3"/>
    <col min="13060" max="13060" width="10.8984375" style="3" customWidth="1"/>
    <col min="13061" max="13061" width="0.796875" style="3" customWidth="1"/>
    <col min="13062" max="13062" width="10.09765625" style="3" customWidth="1"/>
    <col min="13063" max="13063" width="0.796875" style="3" customWidth="1"/>
    <col min="13064" max="13064" width="10.09765625" style="3" customWidth="1"/>
    <col min="13065" max="13307" width="9" style="3"/>
    <col min="13308" max="13308" width="32.796875" style="3" customWidth="1"/>
    <col min="13309" max="13309" width="1.19921875" style="3" customWidth="1"/>
    <col min="13310" max="13310" width="13.8984375" style="3" customWidth="1"/>
    <col min="13311" max="13311" width="1" style="3" customWidth="1"/>
    <col min="13312" max="13312" width="10.3984375" style="3" customWidth="1"/>
    <col min="13313" max="13313" width="0.8984375" style="3" customWidth="1"/>
    <col min="13314" max="13314" width="10.296875" style="3" customWidth="1"/>
    <col min="13315" max="13315" width="9" style="3"/>
    <col min="13316" max="13316" width="10.8984375" style="3" customWidth="1"/>
    <col min="13317" max="13317" width="0.796875" style="3" customWidth="1"/>
    <col min="13318" max="13318" width="10.09765625" style="3" customWidth="1"/>
    <col min="13319" max="13319" width="0.796875" style="3" customWidth="1"/>
    <col min="13320" max="13320" width="10.09765625" style="3" customWidth="1"/>
    <col min="13321" max="13563" width="9" style="3"/>
    <col min="13564" max="13564" width="32.796875" style="3" customWidth="1"/>
    <col min="13565" max="13565" width="1.19921875" style="3" customWidth="1"/>
    <col min="13566" max="13566" width="13.8984375" style="3" customWidth="1"/>
    <col min="13567" max="13567" width="1" style="3" customWidth="1"/>
    <col min="13568" max="13568" width="10.3984375" style="3" customWidth="1"/>
    <col min="13569" max="13569" width="0.8984375" style="3" customWidth="1"/>
    <col min="13570" max="13570" width="10.296875" style="3" customWidth="1"/>
    <col min="13571" max="13571" width="9" style="3"/>
    <col min="13572" max="13572" width="10.8984375" style="3" customWidth="1"/>
    <col min="13573" max="13573" width="0.796875" style="3" customWidth="1"/>
    <col min="13574" max="13574" width="10.09765625" style="3" customWidth="1"/>
    <col min="13575" max="13575" width="0.796875" style="3" customWidth="1"/>
    <col min="13576" max="13576" width="10.09765625" style="3" customWidth="1"/>
    <col min="13577" max="13819" width="9" style="3"/>
    <col min="13820" max="13820" width="32.796875" style="3" customWidth="1"/>
    <col min="13821" max="13821" width="1.19921875" style="3" customWidth="1"/>
    <col min="13822" max="13822" width="13.8984375" style="3" customWidth="1"/>
    <col min="13823" max="13823" width="1" style="3" customWidth="1"/>
    <col min="13824" max="13824" width="10.3984375" style="3" customWidth="1"/>
    <col min="13825" max="13825" width="0.8984375" style="3" customWidth="1"/>
    <col min="13826" max="13826" width="10.296875" style="3" customWidth="1"/>
    <col min="13827" max="13827" width="9" style="3"/>
    <col min="13828" max="13828" width="10.8984375" style="3" customWidth="1"/>
    <col min="13829" max="13829" width="0.796875" style="3" customWidth="1"/>
    <col min="13830" max="13830" width="10.09765625" style="3" customWidth="1"/>
    <col min="13831" max="13831" width="0.796875" style="3" customWidth="1"/>
    <col min="13832" max="13832" width="10.09765625" style="3" customWidth="1"/>
    <col min="13833" max="14075" width="9" style="3"/>
    <col min="14076" max="14076" width="32.796875" style="3" customWidth="1"/>
    <col min="14077" max="14077" width="1.19921875" style="3" customWidth="1"/>
    <col min="14078" max="14078" width="13.8984375" style="3" customWidth="1"/>
    <col min="14079" max="14079" width="1" style="3" customWidth="1"/>
    <col min="14080" max="14080" width="10.3984375" style="3" customWidth="1"/>
    <col min="14081" max="14081" width="0.8984375" style="3" customWidth="1"/>
    <col min="14082" max="14082" width="10.296875" style="3" customWidth="1"/>
    <col min="14083" max="14083" width="9" style="3"/>
    <col min="14084" max="14084" width="10.8984375" style="3" customWidth="1"/>
    <col min="14085" max="14085" width="0.796875" style="3" customWidth="1"/>
    <col min="14086" max="14086" width="10.09765625" style="3" customWidth="1"/>
    <col min="14087" max="14087" width="0.796875" style="3" customWidth="1"/>
    <col min="14088" max="14088" width="10.09765625" style="3" customWidth="1"/>
    <col min="14089" max="14331" width="9" style="3"/>
    <col min="14332" max="14332" width="32.796875" style="3" customWidth="1"/>
    <col min="14333" max="14333" width="1.19921875" style="3" customWidth="1"/>
    <col min="14334" max="14334" width="13.8984375" style="3" customWidth="1"/>
    <col min="14335" max="14335" width="1" style="3" customWidth="1"/>
    <col min="14336" max="14336" width="10.3984375" style="3" customWidth="1"/>
    <col min="14337" max="14337" width="0.8984375" style="3" customWidth="1"/>
    <col min="14338" max="14338" width="10.296875" style="3" customWidth="1"/>
    <col min="14339" max="14339" width="9" style="3"/>
    <col min="14340" max="14340" width="10.8984375" style="3" customWidth="1"/>
    <col min="14341" max="14341" width="0.796875" style="3" customWidth="1"/>
    <col min="14342" max="14342" width="10.09765625" style="3" customWidth="1"/>
    <col min="14343" max="14343" width="0.796875" style="3" customWidth="1"/>
    <col min="14344" max="14344" width="10.09765625" style="3" customWidth="1"/>
    <col min="14345" max="14587" width="9" style="3"/>
    <col min="14588" max="14588" width="32.796875" style="3" customWidth="1"/>
    <col min="14589" max="14589" width="1.19921875" style="3" customWidth="1"/>
    <col min="14590" max="14590" width="13.8984375" style="3" customWidth="1"/>
    <col min="14591" max="14591" width="1" style="3" customWidth="1"/>
    <col min="14592" max="14592" width="10.3984375" style="3" customWidth="1"/>
    <col min="14593" max="14593" width="0.8984375" style="3" customWidth="1"/>
    <col min="14594" max="14594" width="10.296875" style="3" customWidth="1"/>
    <col min="14595" max="14595" width="9" style="3"/>
    <col min="14596" max="14596" width="10.8984375" style="3" customWidth="1"/>
    <col min="14597" max="14597" width="0.796875" style="3" customWidth="1"/>
    <col min="14598" max="14598" width="10.09765625" style="3" customWidth="1"/>
    <col min="14599" max="14599" width="0.796875" style="3" customWidth="1"/>
    <col min="14600" max="14600" width="10.09765625" style="3" customWidth="1"/>
    <col min="14601" max="14843" width="9" style="3"/>
    <col min="14844" max="14844" width="32.796875" style="3" customWidth="1"/>
    <col min="14845" max="14845" width="1.19921875" style="3" customWidth="1"/>
    <col min="14846" max="14846" width="13.8984375" style="3" customWidth="1"/>
    <col min="14847" max="14847" width="1" style="3" customWidth="1"/>
    <col min="14848" max="14848" width="10.3984375" style="3" customWidth="1"/>
    <col min="14849" max="14849" width="0.8984375" style="3" customWidth="1"/>
    <col min="14850" max="14850" width="10.296875" style="3" customWidth="1"/>
    <col min="14851" max="14851" width="9" style="3"/>
    <col min="14852" max="14852" width="10.8984375" style="3" customWidth="1"/>
    <col min="14853" max="14853" width="0.796875" style="3" customWidth="1"/>
    <col min="14854" max="14854" width="10.09765625" style="3" customWidth="1"/>
    <col min="14855" max="14855" width="0.796875" style="3" customWidth="1"/>
    <col min="14856" max="14856" width="10.09765625" style="3" customWidth="1"/>
    <col min="14857" max="15099" width="9" style="3"/>
    <col min="15100" max="15100" width="32.796875" style="3" customWidth="1"/>
    <col min="15101" max="15101" width="1.19921875" style="3" customWidth="1"/>
    <col min="15102" max="15102" width="13.8984375" style="3" customWidth="1"/>
    <col min="15103" max="15103" width="1" style="3" customWidth="1"/>
    <col min="15104" max="15104" width="10.3984375" style="3" customWidth="1"/>
    <col min="15105" max="15105" width="0.8984375" style="3" customWidth="1"/>
    <col min="15106" max="15106" width="10.296875" style="3" customWidth="1"/>
    <col min="15107" max="15107" width="9" style="3"/>
    <col min="15108" max="15108" width="10.8984375" style="3" customWidth="1"/>
    <col min="15109" max="15109" width="0.796875" style="3" customWidth="1"/>
    <col min="15110" max="15110" width="10.09765625" style="3" customWidth="1"/>
    <col min="15111" max="15111" width="0.796875" style="3" customWidth="1"/>
    <col min="15112" max="15112" width="10.09765625" style="3" customWidth="1"/>
    <col min="15113" max="15355" width="9" style="3"/>
    <col min="15356" max="15356" width="32.796875" style="3" customWidth="1"/>
    <col min="15357" max="15357" width="1.19921875" style="3" customWidth="1"/>
    <col min="15358" max="15358" width="13.8984375" style="3" customWidth="1"/>
    <col min="15359" max="15359" width="1" style="3" customWidth="1"/>
    <col min="15360" max="15360" width="10.3984375" style="3" customWidth="1"/>
    <col min="15361" max="15361" width="0.8984375" style="3" customWidth="1"/>
    <col min="15362" max="15362" width="10.296875" style="3" customWidth="1"/>
    <col min="15363" max="15363" width="9" style="3"/>
    <col min="15364" max="15364" width="10.8984375" style="3" customWidth="1"/>
    <col min="15365" max="15365" width="0.796875" style="3" customWidth="1"/>
    <col min="15366" max="15366" width="10.09765625" style="3" customWidth="1"/>
    <col min="15367" max="15367" width="0.796875" style="3" customWidth="1"/>
    <col min="15368" max="15368" width="10.09765625" style="3" customWidth="1"/>
    <col min="15369" max="15611" width="9" style="3"/>
    <col min="15612" max="15612" width="32.796875" style="3" customWidth="1"/>
    <col min="15613" max="15613" width="1.19921875" style="3" customWidth="1"/>
    <col min="15614" max="15614" width="13.8984375" style="3" customWidth="1"/>
    <col min="15615" max="15615" width="1" style="3" customWidth="1"/>
    <col min="15616" max="15616" width="10.3984375" style="3" customWidth="1"/>
    <col min="15617" max="15617" width="0.8984375" style="3" customWidth="1"/>
    <col min="15618" max="15618" width="10.296875" style="3" customWidth="1"/>
    <col min="15619" max="15619" width="9" style="3"/>
    <col min="15620" max="15620" width="10.8984375" style="3" customWidth="1"/>
    <col min="15621" max="15621" width="0.796875" style="3" customWidth="1"/>
    <col min="15622" max="15622" width="10.09765625" style="3" customWidth="1"/>
    <col min="15623" max="15623" width="0.796875" style="3" customWidth="1"/>
    <col min="15624" max="15624" width="10.09765625" style="3" customWidth="1"/>
    <col min="15625" max="15867" width="9" style="3"/>
    <col min="15868" max="15868" width="32.796875" style="3" customWidth="1"/>
    <col min="15869" max="15869" width="1.19921875" style="3" customWidth="1"/>
    <col min="15870" max="15870" width="13.8984375" style="3" customWidth="1"/>
    <col min="15871" max="15871" width="1" style="3" customWidth="1"/>
    <col min="15872" max="15872" width="10.3984375" style="3" customWidth="1"/>
    <col min="15873" max="15873" width="0.8984375" style="3" customWidth="1"/>
    <col min="15874" max="15874" width="10.296875" style="3" customWidth="1"/>
    <col min="15875" max="15875" width="9" style="3"/>
    <col min="15876" max="15876" width="10.8984375" style="3" customWidth="1"/>
    <col min="15877" max="15877" width="0.796875" style="3" customWidth="1"/>
    <col min="15878" max="15878" width="10.09765625" style="3" customWidth="1"/>
    <col min="15879" max="15879" width="0.796875" style="3" customWidth="1"/>
    <col min="15880" max="15880" width="10.09765625" style="3" customWidth="1"/>
    <col min="15881" max="16123" width="9" style="3"/>
    <col min="16124" max="16124" width="32.796875" style="3" customWidth="1"/>
    <col min="16125" max="16125" width="1.19921875" style="3" customWidth="1"/>
    <col min="16126" max="16126" width="13.8984375" style="3" customWidth="1"/>
    <col min="16127" max="16127" width="1" style="3" customWidth="1"/>
    <col min="16128" max="16128" width="10.3984375" style="3" customWidth="1"/>
    <col min="16129" max="16129" width="0.8984375" style="3" customWidth="1"/>
    <col min="16130" max="16130" width="10.296875" style="3" customWidth="1"/>
    <col min="16131" max="16131" width="9" style="3"/>
    <col min="16132" max="16132" width="10.8984375" style="3" customWidth="1"/>
    <col min="16133" max="16133" width="0.796875" style="3" customWidth="1"/>
    <col min="16134" max="16134" width="10.09765625" style="3" customWidth="1"/>
    <col min="16135" max="16135" width="0.796875" style="3" customWidth="1"/>
    <col min="16136" max="16136" width="10.09765625" style="3" customWidth="1"/>
    <col min="16137" max="16384" width="9" style="3"/>
  </cols>
  <sheetData>
    <row r="1" spans="1:14" ht="19.5" customHeight="1">
      <c r="A1" s="116" t="s">
        <v>462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19.5" customHeight="1">
      <c r="A2" s="110" t="s">
        <v>464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19.8">
      <c r="A3" s="71"/>
      <c r="B3" s="71"/>
      <c r="C3" s="71"/>
      <c r="D3" s="113" t="s">
        <v>429</v>
      </c>
      <c r="E3" s="114"/>
      <c r="F3" s="114"/>
      <c r="G3" s="114"/>
      <c r="H3" s="115"/>
      <c r="I3" s="71"/>
      <c r="J3" s="113" t="s">
        <v>430</v>
      </c>
      <c r="K3" s="114"/>
      <c r="L3" s="114"/>
      <c r="M3" s="114"/>
      <c r="N3" s="115"/>
    </row>
    <row r="4" spans="1:14" ht="6" customHeight="1">
      <c r="A4" s="117"/>
      <c r="B4" s="117"/>
      <c r="C4" s="117"/>
      <c r="D4" s="117"/>
      <c r="E4" s="117"/>
      <c r="F4" s="117"/>
      <c r="G4" s="117"/>
      <c r="H4" s="117"/>
    </row>
    <row r="5" spans="1:14" ht="16.2">
      <c r="A5" s="21" t="s">
        <v>15</v>
      </c>
      <c r="B5" s="21" t="s">
        <v>0</v>
      </c>
      <c r="C5" s="22"/>
      <c r="D5" s="21" t="s">
        <v>16</v>
      </c>
      <c r="E5" s="21"/>
      <c r="F5" s="21" t="s">
        <v>16</v>
      </c>
      <c r="G5" s="21"/>
      <c r="H5" s="21" t="s">
        <v>16</v>
      </c>
      <c r="I5" s="22"/>
      <c r="J5" s="21" t="s">
        <v>16</v>
      </c>
      <c r="K5" s="21"/>
      <c r="L5" s="21" t="s">
        <v>16</v>
      </c>
      <c r="M5" s="21"/>
      <c r="N5" s="21" t="s">
        <v>16</v>
      </c>
    </row>
    <row r="6" spans="1:14" ht="6" customHeight="1">
      <c r="D6" s="4"/>
      <c r="E6" s="4"/>
      <c r="F6" s="4"/>
      <c r="G6" s="4"/>
      <c r="H6" s="4"/>
      <c r="J6" s="4"/>
      <c r="K6" s="4"/>
      <c r="L6" s="4"/>
      <c r="M6" s="4"/>
      <c r="N6" s="4"/>
    </row>
    <row r="7" spans="1:14" ht="6" customHeight="1">
      <c r="D7" s="4"/>
      <c r="E7" s="4"/>
      <c r="F7" s="4"/>
      <c r="G7" s="4"/>
      <c r="H7" s="4"/>
      <c r="J7" s="4"/>
      <c r="K7" s="4"/>
      <c r="L7" s="4"/>
      <c r="M7" s="4"/>
      <c r="N7" s="4"/>
    </row>
    <row r="8" spans="1:14" ht="16.2">
      <c r="B8" s="47" t="s">
        <v>437</v>
      </c>
      <c r="D8" s="12"/>
      <c r="E8" s="12"/>
      <c r="F8" s="12"/>
      <c r="G8" s="12"/>
      <c r="H8" s="12"/>
      <c r="J8" s="12"/>
      <c r="K8" s="12"/>
      <c r="L8" s="12"/>
      <c r="M8" s="12"/>
      <c r="N8" s="12"/>
    </row>
    <row r="9" spans="1:14" ht="16.2">
      <c r="B9" s="7" t="s">
        <v>17</v>
      </c>
      <c r="D9" s="12"/>
      <c r="E9" s="12"/>
      <c r="F9" s="12"/>
      <c r="G9" s="12"/>
      <c r="H9" s="12"/>
      <c r="J9" s="12"/>
      <c r="K9" s="12"/>
      <c r="L9" s="12"/>
      <c r="M9" s="12"/>
      <c r="N9" s="12"/>
    </row>
    <row r="10" spans="1:14" ht="16.2">
      <c r="A10" s="4">
        <v>4110102</v>
      </c>
      <c r="B10" s="53" t="s">
        <v>407</v>
      </c>
      <c r="F10" s="8">
        <f>IFERROR(ABS(VLOOKUP($A10,'Sample Data_2016_2'!$B:$G,6,FALSE)),0)</f>
        <v>402140</v>
      </c>
      <c r="G10" s="12"/>
      <c r="H10" s="12"/>
      <c r="L10" s="8">
        <f>IFERROR(ABS(VLOOKUP($A10,'Sample Data_2017_2'!$B:$G,6,FALSE)),0)</f>
        <v>486632</v>
      </c>
      <c r="M10" s="12"/>
      <c r="N10" s="12"/>
    </row>
    <row r="11" spans="1:14" ht="16.2">
      <c r="A11" s="4">
        <v>4110103</v>
      </c>
      <c r="B11" s="53" t="s">
        <v>408</v>
      </c>
      <c r="F11" s="8">
        <f>IFERROR(ABS(VLOOKUP($A11,'Sample Data_2016_2'!$B:$G,6,FALSE)),0)</f>
        <v>169985</v>
      </c>
      <c r="G11" s="14"/>
      <c r="H11" s="12"/>
      <c r="L11" s="8">
        <f>IFERROR(ABS(VLOOKUP($A11,'Sample Data_2017_2'!$B:$G,6,FALSE)),0)</f>
        <v>157358</v>
      </c>
      <c r="M11" s="14"/>
      <c r="N11" s="12"/>
    </row>
    <row r="12" spans="1:14" ht="16.2">
      <c r="A12" s="4">
        <v>4110104</v>
      </c>
      <c r="B12" s="53" t="s">
        <v>409</v>
      </c>
      <c r="F12" s="8">
        <f>IFERROR(ABS(VLOOKUP($A12,'Sample Data_2016_2'!$B:$G,6,FALSE)),0)</f>
        <v>20107</v>
      </c>
      <c r="G12" s="14"/>
      <c r="H12" s="12"/>
      <c r="L12" s="8">
        <f>IFERROR(ABS(VLOOKUP($A12,'Sample Data_2017_2'!$B:$G,6,FALSE)),0)</f>
        <v>24332</v>
      </c>
      <c r="M12" s="14"/>
      <c r="N12" s="12"/>
    </row>
    <row r="13" spans="1:14" ht="16.2">
      <c r="A13" s="4">
        <v>4110503</v>
      </c>
      <c r="B13" s="53" t="s">
        <v>465</v>
      </c>
      <c r="F13" s="8">
        <f>IFERROR(ABS(VLOOKUP($A13,'Sample Data_2016_2'!$B:$G,6,FALSE)),0)</f>
        <v>0</v>
      </c>
      <c r="G13" s="14"/>
      <c r="H13" s="12"/>
      <c r="L13" s="8">
        <f>IFERROR(ABS(VLOOKUP($A13,'Sample Data_2017_2'!$B:$G,6,FALSE)),0)</f>
        <v>0</v>
      </c>
      <c r="M13" s="14"/>
      <c r="N13" s="12"/>
    </row>
    <row r="14" spans="1:14" ht="16.5" customHeight="1">
      <c r="B14" s="75" t="s">
        <v>438</v>
      </c>
      <c r="F14" s="80"/>
      <c r="G14" s="14"/>
      <c r="H14" s="12">
        <f>SUM(F10:F13)</f>
        <v>592232</v>
      </c>
      <c r="L14" s="80"/>
      <c r="M14" s="14"/>
      <c r="N14" s="12">
        <f>SUM(L10:L13)</f>
        <v>668322</v>
      </c>
    </row>
    <row r="15" spans="1:14">
      <c r="B15" s="10"/>
      <c r="D15" s="12"/>
      <c r="E15" s="12"/>
      <c r="F15" s="12"/>
      <c r="G15" s="12"/>
      <c r="H15" s="12"/>
      <c r="J15" s="12"/>
      <c r="K15" s="12"/>
      <c r="L15" s="12"/>
      <c r="M15" s="12"/>
      <c r="N15" s="12"/>
    </row>
    <row r="16" spans="1:14" ht="16.5" customHeight="1">
      <c r="B16" s="47" t="s">
        <v>303</v>
      </c>
      <c r="D16" s="12"/>
      <c r="E16" s="12"/>
      <c r="F16" s="12"/>
      <c r="G16" s="12"/>
      <c r="H16" s="12"/>
      <c r="J16" s="12"/>
      <c r="K16" s="12"/>
      <c r="L16" s="12"/>
      <c r="M16" s="12"/>
      <c r="N16" s="12"/>
    </row>
    <row r="17" spans="1:14" customFormat="1" ht="16.2">
      <c r="A17" s="4">
        <v>501</v>
      </c>
      <c r="B17" s="7" t="s">
        <v>1</v>
      </c>
      <c r="C17" s="3"/>
      <c r="D17" s="8">
        <f>IFERROR(ABS(VLOOKUP($A17,'Sample Data_2016_2'!$B:$G,6,FALSE)),0)</f>
        <v>94360.6</v>
      </c>
      <c r="E17" s="14"/>
      <c r="F17" s="8"/>
      <c r="G17" s="12"/>
      <c r="H17" s="12"/>
      <c r="I17" s="3"/>
      <c r="J17" s="8">
        <f>IFERROR(ABS(VLOOKUP($A17,'Sample Data_2017_2'!$B:$G,6,FALSE)),0)</f>
        <v>99531.1</v>
      </c>
      <c r="K17" s="14"/>
      <c r="L17" s="8"/>
      <c r="M17" s="12"/>
      <c r="N17" s="12"/>
    </row>
    <row r="18" spans="1:14" customFormat="1" ht="16.2">
      <c r="A18" s="4">
        <v>503</v>
      </c>
      <c r="B18" s="7" t="s">
        <v>2</v>
      </c>
      <c r="C18" s="3"/>
      <c r="D18" s="8">
        <f>IFERROR(ABS(VLOOKUP($A18,'Sample Data_2016_2'!$B:$G,6,FALSE)),0)</f>
        <v>1797.1999999999998</v>
      </c>
      <c r="E18" s="14"/>
      <c r="F18" s="3"/>
      <c r="G18" s="12"/>
      <c r="H18" s="12"/>
      <c r="I18" s="3"/>
      <c r="J18" s="8">
        <f>IFERROR(ABS(VLOOKUP($A18,'Sample Data_2017_2'!$B:$G,6,FALSE)),0)</f>
        <v>1345.1</v>
      </c>
      <c r="K18" s="14"/>
      <c r="L18" s="3"/>
      <c r="M18" s="12"/>
      <c r="N18" s="12"/>
    </row>
    <row r="19" spans="1:14" customFormat="1" ht="16.2">
      <c r="A19" s="4">
        <v>504</v>
      </c>
      <c r="B19" s="7" t="s">
        <v>3</v>
      </c>
      <c r="C19" s="3"/>
      <c r="D19" s="8">
        <f>IFERROR(ABS(VLOOKUP($A19,'Sample Data_2016_2'!$B:$G,6,FALSE)),0)</f>
        <v>0</v>
      </c>
      <c r="E19" s="14"/>
      <c r="F19" s="3"/>
      <c r="G19" s="12"/>
      <c r="H19" s="12"/>
      <c r="I19" s="3"/>
      <c r="J19" s="8">
        <f>IFERROR(ABS(VLOOKUP($A19,'Sample Data_2017_2'!$B:$G,6,FALSE)),0)</f>
        <v>0</v>
      </c>
      <c r="K19" s="14"/>
      <c r="L19" s="3"/>
      <c r="M19" s="12"/>
      <c r="N19" s="12"/>
    </row>
    <row r="20" spans="1:14" customFormat="1" ht="16.2">
      <c r="A20" s="4">
        <v>505</v>
      </c>
      <c r="B20" s="7" t="s">
        <v>4</v>
      </c>
      <c r="C20" s="3"/>
      <c r="D20" s="8">
        <f>IFERROR(ABS(VLOOKUP($A20,'Sample Data_2016_2'!$B:$G,6,FALSE)),0)</f>
        <v>0</v>
      </c>
      <c r="E20" s="14"/>
      <c r="F20" s="3"/>
      <c r="G20" s="12"/>
      <c r="H20" s="12"/>
      <c r="I20" s="3"/>
      <c r="J20" s="8">
        <f>IFERROR(ABS(VLOOKUP($A20,'Sample Data_2017_2'!$B:$G,6,FALSE)),0)</f>
        <v>0</v>
      </c>
      <c r="K20" s="14"/>
      <c r="L20" s="3"/>
      <c r="M20" s="12"/>
      <c r="N20" s="12"/>
    </row>
    <row r="21" spans="1:14" customFormat="1" ht="16.2">
      <c r="A21" s="4">
        <v>506</v>
      </c>
      <c r="B21" s="7" t="s">
        <v>5</v>
      </c>
      <c r="C21" s="3"/>
      <c r="D21" s="8">
        <f>IFERROR(ABS(VLOOKUP($A21,'Sample Data_2016_2'!$B:$G,6,FALSE)),0)</f>
        <v>3630</v>
      </c>
      <c r="E21" s="14"/>
      <c r="F21" s="3"/>
      <c r="G21" s="12"/>
      <c r="H21" s="12"/>
      <c r="I21" s="3"/>
      <c r="J21" s="8">
        <f>IFERROR(ABS(VLOOKUP($A21,'Sample Data_2017_2'!$B:$G,6,FALSE)),0)</f>
        <v>2734.1</v>
      </c>
      <c r="K21" s="14"/>
      <c r="L21" s="3"/>
      <c r="M21" s="12"/>
      <c r="N21" s="12"/>
    </row>
    <row r="22" spans="1:14" customFormat="1" ht="16.2">
      <c r="A22" s="4">
        <v>50901</v>
      </c>
      <c r="B22" s="68" t="s">
        <v>304</v>
      </c>
      <c r="C22" s="3"/>
      <c r="D22" s="8">
        <f>IFERROR(ABS(VLOOKUP($A22,'Sample Data_2016_2'!$B:$G,6,FALSE)),0)</f>
        <v>0</v>
      </c>
      <c r="E22" s="14"/>
      <c r="F22" s="3"/>
      <c r="G22" s="12"/>
      <c r="H22" s="12"/>
      <c r="I22" s="3"/>
      <c r="J22" s="8">
        <f>IFERROR(ABS(VLOOKUP($A22,'Sample Data_2017_2'!$B:$G,6,FALSE)),0)</f>
        <v>0</v>
      </c>
      <c r="K22" s="14"/>
      <c r="L22" s="3"/>
      <c r="M22" s="12"/>
      <c r="N22" s="12"/>
    </row>
    <row r="23" spans="1:14" customFormat="1" ht="16.2">
      <c r="A23" s="4">
        <v>50902</v>
      </c>
      <c r="B23" s="68" t="s">
        <v>305</v>
      </c>
      <c r="C23" s="3"/>
      <c r="D23" s="8">
        <f>IFERROR(ABS(VLOOKUP($A23,'Sample Data_2016_2'!$B:$G,6,FALSE)),0)</f>
        <v>0</v>
      </c>
      <c r="E23" s="14"/>
      <c r="F23" s="3"/>
      <c r="G23" s="12"/>
      <c r="H23" s="12"/>
      <c r="I23" s="3"/>
      <c r="J23" s="8">
        <f>IFERROR(ABS(VLOOKUP($A23,'Sample Data_2017_2'!$B:$G,6,FALSE)),0)</f>
        <v>0</v>
      </c>
      <c r="K23" s="14"/>
      <c r="L23" s="3"/>
      <c r="M23" s="12"/>
      <c r="N23" s="12"/>
    </row>
    <row r="24" spans="1:14" customFormat="1" ht="16.2">
      <c r="A24" s="4">
        <v>50999</v>
      </c>
      <c r="B24" s="68" t="s">
        <v>306</v>
      </c>
      <c r="C24" s="3"/>
      <c r="D24" s="8">
        <f>IFERROR(ABS(VLOOKUP($A24,'Sample Data_2016_2'!$B:$G,6,FALSE)),0)</f>
        <v>0</v>
      </c>
      <c r="E24" s="14"/>
      <c r="F24" s="3"/>
      <c r="G24" s="12"/>
      <c r="H24" s="12"/>
      <c r="I24" s="3"/>
      <c r="J24" s="8">
        <f>IFERROR(ABS(VLOOKUP($A24,'Sample Data_2017_2'!$B:$G,6,FALSE)),0)</f>
        <v>0</v>
      </c>
      <c r="K24" s="14"/>
      <c r="L24" s="3"/>
      <c r="M24" s="12"/>
      <c r="N24" s="12"/>
    </row>
    <row r="25" spans="1:14" customFormat="1" ht="16.2">
      <c r="A25" s="4">
        <v>51101</v>
      </c>
      <c r="B25" s="7" t="s">
        <v>18</v>
      </c>
      <c r="C25" s="3"/>
      <c r="D25" s="8">
        <f>IFERROR(ABS(VLOOKUP($A25,'Sample Data_2016_2'!$B:$G,6,FALSE)),0)</f>
        <v>6894</v>
      </c>
      <c r="E25" s="14"/>
      <c r="F25" s="3"/>
      <c r="G25" s="12"/>
      <c r="H25" s="12"/>
      <c r="I25" s="3"/>
      <c r="J25" s="8">
        <f>IFERROR(ABS(VLOOKUP($A25,'Sample Data_2017_2'!$B:$G,6,FALSE)),0)</f>
        <v>6738.4</v>
      </c>
      <c r="K25" s="14"/>
      <c r="L25" s="3"/>
      <c r="M25" s="12"/>
      <c r="N25" s="12"/>
    </row>
    <row r="26" spans="1:14" customFormat="1" ht="16.2">
      <c r="A26" s="4">
        <v>51102</v>
      </c>
      <c r="B26" s="7" t="s">
        <v>19</v>
      </c>
      <c r="C26" s="3"/>
      <c r="D26" s="8">
        <f>IFERROR(ABS(VLOOKUP($A26,'Sample Data_2016_2'!$B:$G,6,FALSE)),0)</f>
        <v>37082</v>
      </c>
      <c r="E26" s="14"/>
      <c r="F26" s="3"/>
      <c r="G26" s="12"/>
      <c r="H26" s="12"/>
      <c r="I26" s="3"/>
      <c r="J26" s="8">
        <f>IFERROR(ABS(VLOOKUP($A26,'Sample Data_2017_2'!$B:$G,6,FALSE)),0)</f>
        <v>41170</v>
      </c>
      <c r="K26" s="14"/>
      <c r="L26" s="3"/>
      <c r="M26" s="12"/>
      <c r="N26" s="12"/>
    </row>
    <row r="27" spans="1:14" customFormat="1" ht="16.2">
      <c r="A27" s="4">
        <v>51103</v>
      </c>
      <c r="B27" s="7" t="s">
        <v>20</v>
      </c>
      <c r="C27" s="3"/>
      <c r="D27" s="8">
        <f>IFERROR(ABS(VLOOKUP($A27,'Sample Data_2016_2'!$B:$G,6,FALSE)),0)</f>
        <v>8264</v>
      </c>
      <c r="E27" s="14"/>
      <c r="F27" s="3"/>
      <c r="G27" s="12"/>
      <c r="H27" s="12"/>
      <c r="I27" s="3"/>
      <c r="J27" s="8">
        <f>IFERROR(ABS(VLOOKUP($A27,'Sample Data_2017_2'!$B:$G,6,FALSE)),0)</f>
        <v>6611</v>
      </c>
      <c r="K27" s="14"/>
      <c r="L27" s="3"/>
      <c r="M27" s="12"/>
      <c r="N27" s="12"/>
    </row>
    <row r="28" spans="1:14" customFormat="1" ht="16.2">
      <c r="A28" s="4">
        <v>51104</v>
      </c>
      <c r="B28" s="7" t="s">
        <v>21</v>
      </c>
      <c r="C28" s="3"/>
      <c r="D28" s="8">
        <f>IFERROR(ABS(VLOOKUP($A28,'Sample Data_2016_2'!$B:$G,6,FALSE)),0)</f>
        <v>48952</v>
      </c>
      <c r="E28" s="14"/>
      <c r="F28" s="3"/>
      <c r="G28" s="12"/>
      <c r="H28" s="12"/>
      <c r="I28" s="3"/>
      <c r="J28" s="8">
        <f>IFERROR(ABS(VLOOKUP($A28,'Sample Data_2017_2'!$B:$G,6,FALSE)),0)</f>
        <v>18600</v>
      </c>
      <c r="K28" s="14"/>
      <c r="L28" s="3"/>
      <c r="M28" s="12"/>
      <c r="N28" s="12"/>
    </row>
    <row r="29" spans="1:14" customFormat="1" ht="16.2">
      <c r="A29" s="4">
        <v>51105</v>
      </c>
      <c r="B29" s="7" t="s">
        <v>22</v>
      </c>
      <c r="C29" s="3"/>
      <c r="D29" s="8">
        <f>IFERROR(ABS(VLOOKUP($A29,'Sample Data_2016_2'!$B:$G,6,FALSE)),0)</f>
        <v>4086</v>
      </c>
      <c r="E29" s="14"/>
      <c r="F29" s="3"/>
      <c r="G29" s="12"/>
      <c r="H29" s="12"/>
      <c r="I29" s="3"/>
      <c r="J29" s="8">
        <f>IFERROR(ABS(VLOOKUP($A29,'Sample Data_2017_2'!$B:$G,6,FALSE)),0)</f>
        <v>4097.5</v>
      </c>
      <c r="K29" s="14"/>
      <c r="L29" s="3"/>
      <c r="M29" s="12"/>
      <c r="N29" s="12"/>
    </row>
    <row r="30" spans="1:14" customFormat="1" ht="16.2">
      <c r="A30" s="4">
        <v>51106</v>
      </c>
      <c r="B30" s="7" t="s">
        <v>23</v>
      </c>
      <c r="C30" s="3"/>
      <c r="D30" s="8">
        <f>IFERROR(ABS(VLOOKUP($A30,'Sample Data_2016_2'!$B:$G,6,FALSE)),0)</f>
        <v>0</v>
      </c>
      <c r="E30" s="14"/>
      <c r="F30" s="3"/>
      <c r="G30" s="12"/>
      <c r="H30" s="12"/>
      <c r="I30" s="3"/>
      <c r="J30" s="8">
        <f>IFERROR(ABS(VLOOKUP($A30,'Sample Data_2017_2'!$B:$G,6,FALSE)),0)</f>
        <v>0</v>
      </c>
      <c r="K30" s="14"/>
      <c r="L30" s="3"/>
      <c r="M30" s="12"/>
      <c r="N30" s="12"/>
    </row>
    <row r="31" spans="1:14" customFormat="1" ht="16.2">
      <c r="A31" s="4">
        <v>51107</v>
      </c>
      <c r="B31" s="7" t="s">
        <v>24</v>
      </c>
      <c r="C31" s="3"/>
      <c r="D31" s="8">
        <f>IFERROR(ABS(VLOOKUP($A31,'Sample Data_2016_2'!$B:$G,6,FALSE)),0)</f>
        <v>10512</v>
      </c>
      <c r="E31" s="14"/>
      <c r="F31" s="3"/>
      <c r="G31" s="12"/>
      <c r="H31" s="12"/>
      <c r="I31" s="3"/>
      <c r="J31" s="8">
        <f>IFERROR(ABS(VLOOKUP($A31,'Sample Data_2017_2'!$B:$G,6,FALSE)),0)</f>
        <v>10512</v>
      </c>
      <c r="K31" s="14"/>
      <c r="L31" s="3"/>
      <c r="M31" s="12"/>
      <c r="N31" s="12"/>
    </row>
    <row r="32" spans="1:14" customFormat="1" ht="16.2">
      <c r="A32" s="4">
        <v>51109</v>
      </c>
      <c r="B32" s="7" t="s">
        <v>25</v>
      </c>
      <c r="C32" s="3"/>
      <c r="D32" s="8">
        <f>IFERROR(ABS(VLOOKUP($A32,'Sample Data_2016_2'!$B:$G,6,FALSE)),0)</f>
        <v>0</v>
      </c>
      <c r="E32" s="14"/>
      <c r="F32" s="3"/>
      <c r="G32" s="12"/>
      <c r="H32" s="12"/>
      <c r="I32" s="3"/>
      <c r="J32" s="8">
        <f>IFERROR(ABS(VLOOKUP($A32,'Sample Data_2017_2'!$B:$G,6,FALSE)),0)</f>
        <v>0</v>
      </c>
      <c r="K32" s="14"/>
      <c r="L32" s="3"/>
      <c r="M32" s="12"/>
      <c r="N32" s="12"/>
    </row>
    <row r="33" spans="1:14" customFormat="1" ht="16.2">
      <c r="A33" s="4">
        <v>51110</v>
      </c>
      <c r="B33" s="7" t="s">
        <v>26</v>
      </c>
      <c r="C33" s="3"/>
      <c r="D33" s="8">
        <f>IFERROR(ABS(VLOOKUP($A33,'Sample Data_2016_2'!$B:$G,6,FALSE)),0)</f>
        <v>0</v>
      </c>
      <c r="E33" s="14"/>
      <c r="F33" s="3"/>
      <c r="G33" s="12"/>
      <c r="H33" s="12"/>
      <c r="I33" s="3"/>
      <c r="J33" s="8">
        <f>IFERROR(ABS(VLOOKUP($A33,'Sample Data_2017_2'!$B:$G,6,FALSE)),0)</f>
        <v>0</v>
      </c>
      <c r="K33" s="14"/>
      <c r="L33" s="3"/>
      <c r="M33" s="12"/>
      <c r="N33" s="12"/>
    </row>
    <row r="34" spans="1:14" customFormat="1" ht="16.2">
      <c r="A34" s="4">
        <v>51111</v>
      </c>
      <c r="B34" s="43" t="s">
        <v>410</v>
      </c>
      <c r="C34" s="3"/>
      <c r="D34" s="8">
        <f>IFERROR(ABS(VLOOKUP($A34,'Sample Data_2016_2'!$B:$G,6,FALSE)),0)</f>
        <v>8700</v>
      </c>
      <c r="E34" s="14"/>
      <c r="F34" s="8"/>
      <c r="G34" s="12"/>
      <c r="H34" s="12"/>
      <c r="I34" s="3"/>
      <c r="J34" s="8">
        <f>IFERROR(ABS(VLOOKUP($A34,'Sample Data_2017_2'!$B:$G,6,FALSE)),0)</f>
        <v>4800</v>
      </c>
      <c r="K34" s="14"/>
      <c r="L34" s="8"/>
      <c r="M34" s="12"/>
      <c r="N34" s="12"/>
    </row>
    <row r="35" spans="1:14" customFormat="1" ht="16.2">
      <c r="A35" s="4">
        <v>51116</v>
      </c>
      <c r="B35" s="7" t="s">
        <v>31</v>
      </c>
      <c r="C35" s="3"/>
      <c r="D35" s="8">
        <f>IFERROR(ABS(VLOOKUP($A35,'Sample Data_2016_2'!$B:$G,6,FALSE)),0)</f>
        <v>0</v>
      </c>
      <c r="E35" s="14"/>
      <c r="F35" s="8"/>
      <c r="G35" s="12"/>
      <c r="H35" s="12"/>
      <c r="I35" s="3"/>
      <c r="J35" s="8">
        <f>IFERROR(ABS(VLOOKUP($A35,'Sample Data_2017_2'!$B:$G,6,FALSE)),0)</f>
        <v>0</v>
      </c>
      <c r="K35" s="14"/>
      <c r="L35" s="8"/>
      <c r="M35" s="12"/>
      <c r="N35" s="12"/>
    </row>
    <row r="36" spans="1:14" customFormat="1" ht="16.2">
      <c r="A36" s="4">
        <v>51119</v>
      </c>
      <c r="B36" s="7" t="s">
        <v>33</v>
      </c>
      <c r="C36" s="3"/>
      <c r="D36" s="8">
        <f>IFERROR(ABS(VLOOKUP($A36,'Sample Data_2016_2'!$B:$G,6,FALSE)),0)</f>
        <v>0</v>
      </c>
      <c r="E36" s="14"/>
      <c r="F36" s="8"/>
      <c r="G36" s="12"/>
      <c r="H36" s="12"/>
      <c r="I36" s="3"/>
      <c r="J36" s="8">
        <f>IFERROR(ABS(VLOOKUP($A36,'Sample Data_2017_2'!$B:$G,6,FALSE)),0)</f>
        <v>0</v>
      </c>
      <c r="K36" s="14"/>
      <c r="L36" s="8"/>
      <c r="M36" s="12"/>
      <c r="N36" s="12"/>
    </row>
    <row r="37" spans="1:14" customFormat="1" ht="16.2">
      <c r="A37" s="4">
        <v>51201</v>
      </c>
      <c r="B37" s="7" t="s">
        <v>34</v>
      </c>
      <c r="C37" s="3"/>
      <c r="D37" s="8">
        <f>IFERROR(ABS(VLOOKUP($A37,'Sample Data_2016_2'!$B:$G,6,FALSE)),0)</f>
        <v>0</v>
      </c>
      <c r="E37" s="14"/>
      <c r="F37" s="8"/>
      <c r="G37" s="12"/>
      <c r="H37" s="12"/>
      <c r="I37" s="3"/>
      <c r="J37" s="8">
        <f>IFERROR(ABS(VLOOKUP($A37,'Sample Data_2017_2'!$B:$G,6,FALSE)),0)</f>
        <v>2900</v>
      </c>
      <c r="K37" s="14"/>
      <c r="L37" s="8"/>
      <c r="M37" s="12"/>
      <c r="N37" s="12"/>
    </row>
    <row r="38" spans="1:14" customFormat="1" ht="16.2">
      <c r="A38" s="4">
        <v>51202</v>
      </c>
      <c r="B38" s="7" t="s">
        <v>35</v>
      </c>
      <c r="C38" s="3"/>
      <c r="D38" s="8">
        <f>IFERROR(ABS(VLOOKUP($A38,'Sample Data_2016_2'!$B:$G,6,FALSE)),0)</f>
        <v>452.9</v>
      </c>
      <c r="E38" s="14"/>
      <c r="F38" s="3"/>
      <c r="G38" s="12"/>
      <c r="H38" s="12"/>
      <c r="I38" s="3"/>
      <c r="J38" s="8">
        <f>IFERROR(ABS(VLOOKUP($A38,'Sample Data_2017_2'!$B:$G,6,FALSE)),0)</f>
        <v>3692.8</v>
      </c>
      <c r="K38" s="14"/>
      <c r="L38" s="3"/>
      <c r="M38" s="12"/>
      <c r="N38" s="12"/>
    </row>
    <row r="39" spans="1:14" customFormat="1" ht="16.2">
      <c r="A39" s="4">
        <v>51203</v>
      </c>
      <c r="B39" s="7" t="s">
        <v>36</v>
      </c>
      <c r="C39" s="3"/>
      <c r="D39" s="8">
        <f>IFERROR(ABS(VLOOKUP($A39,'Sample Data_2016_2'!$B:$G,6,FALSE)),0)</f>
        <v>0</v>
      </c>
      <c r="E39" s="14"/>
      <c r="F39" s="3"/>
      <c r="G39" s="12"/>
      <c r="H39" s="12"/>
      <c r="I39" s="3"/>
      <c r="J39" s="8">
        <f>IFERROR(ABS(VLOOKUP($A39,'Sample Data_2017_2'!$B:$G,6,FALSE)),0)</f>
        <v>0</v>
      </c>
      <c r="K39" s="14"/>
      <c r="L39" s="3"/>
      <c r="M39" s="12"/>
      <c r="N39" s="12"/>
    </row>
    <row r="40" spans="1:14" customFormat="1" ht="16.2">
      <c r="A40" s="4">
        <v>51204</v>
      </c>
      <c r="B40" s="7" t="s">
        <v>37</v>
      </c>
      <c r="C40" s="3"/>
      <c r="D40" s="8">
        <f>IFERROR(ABS(VLOOKUP($A40,'Sample Data_2016_2'!$B:$G,6,FALSE)),0)</f>
        <v>5450.3</v>
      </c>
      <c r="E40" s="14"/>
      <c r="F40" s="3"/>
      <c r="G40" s="12"/>
      <c r="H40" s="12"/>
      <c r="I40" s="3"/>
      <c r="J40" s="8">
        <f>IFERROR(ABS(VLOOKUP($A40,'Sample Data_2017_2'!$B:$G,6,FALSE)),0)</f>
        <v>11088.8</v>
      </c>
      <c r="K40" s="14"/>
      <c r="L40" s="3"/>
      <c r="M40" s="12"/>
      <c r="N40" s="12"/>
    </row>
    <row r="41" spans="1:14" customFormat="1" ht="16.2">
      <c r="A41" s="4">
        <v>51205</v>
      </c>
      <c r="B41" s="7" t="s">
        <v>38</v>
      </c>
      <c r="C41" s="3"/>
      <c r="D41" s="8">
        <f>IFERROR(ABS(VLOOKUP($A41,'Sample Data_2016_2'!$B:$G,6,FALSE)),0)</f>
        <v>29180.6</v>
      </c>
      <c r="E41" s="14"/>
      <c r="F41" s="14"/>
      <c r="G41" s="3"/>
      <c r="H41" s="3"/>
      <c r="I41" s="3"/>
      <c r="J41" s="8">
        <f>IFERROR(ABS(VLOOKUP($A41,'Sample Data_2017_2'!$B:$G,6,FALSE)),0)</f>
        <v>34711.1</v>
      </c>
      <c r="K41" s="14"/>
      <c r="L41" s="14"/>
      <c r="M41" s="3"/>
      <c r="N41" s="3"/>
    </row>
    <row r="42" spans="1:14" customFormat="1" ht="16.2">
      <c r="A42" s="4">
        <v>51206</v>
      </c>
      <c r="B42" s="7" t="s">
        <v>39</v>
      </c>
      <c r="C42" s="3"/>
      <c r="D42" s="8">
        <f>IFERROR(ABS(VLOOKUP($A42,'Sample Data_2016_2'!$B:$G,6,FALSE)),0)</f>
        <v>1823.46</v>
      </c>
      <c r="E42" s="14"/>
      <c r="F42" s="14"/>
      <c r="G42" s="3"/>
      <c r="H42" s="3"/>
      <c r="I42" s="3"/>
      <c r="J42" s="8">
        <f>IFERROR(ABS(VLOOKUP($A42,'Sample Data_2017_2'!$B:$G,6,FALSE)),0)</f>
        <v>3664.26</v>
      </c>
      <c r="K42" s="14"/>
      <c r="L42" s="14"/>
      <c r="M42" s="3"/>
      <c r="N42" s="3"/>
    </row>
    <row r="43" spans="1:14" customFormat="1" ht="16.2">
      <c r="A43" s="4">
        <v>51207</v>
      </c>
      <c r="B43" s="7" t="s">
        <v>40</v>
      </c>
      <c r="C43" s="3"/>
      <c r="D43" s="8">
        <f>IFERROR(ABS(VLOOKUP($A43,'Sample Data_2016_2'!$B:$G,6,FALSE)),0)</f>
        <v>0</v>
      </c>
      <c r="E43" s="14"/>
      <c r="F43" s="14"/>
      <c r="G43" s="3"/>
      <c r="H43" s="3"/>
      <c r="I43" s="3"/>
      <c r="J43" s="8">
        <f>IFERROR(ABS(VLOOKUP($A43,'Sample Data_2017_2'!$B:$G,6,FALSE)),0)</f>
        <v>1445</v>
      </c>
      <c r="K43" s="14"/>
      <c r="L43" s="14"/>
      <c r="M43" s="3"/>
      <c r="N43" s="3"/>
    </row>
    <row r="44" spans="1:14" customFormat="1" ht="16.2">
      <c r="A44" s="4">
        <v>51208</v>
      </c>
      <c r="B44" s="7" t="s">
        <v>41</v>
      </c>
      <c r="C44" s="3"/>
      <c r="D44" s="9">
        <f>IFERROR(ABS(VLOOKUP($A44,'Sample Data_2016_2'!$B:$G,6,FALSE)),0)</f>
        <v>0</v>
      </c>
      <c r="E44" s="14"/>
      <c r="F44" s="14"/>
      <c r="G44" s="3"/>
      <c r="H44" s="3"/>
      <c r="I44" s="3"/>
      <c r="J44" s="9">
        <f>IFERROR(ABS(VLOOKUP($A44,'Sample Data_2017_2'!$B:$G,6,FALSE)),0)</f>
        <v>0</v>
      </c>
      <c r="K44" s="14"/>
      <c r="L44" s="14"/>
      <c r="M44" s="3"/>
      <c r="N44" s="3"/>
    </row>
    <row r="45" spans="1:14" ht="16.5" customHeight="1">
      <c r="B45" s="47" t="s">
        <v>307</v>
      </c>
      <c r="D45" s="81"/>
      <c r="F45" s="39">
        <f>SUM(D17:D44)</f>
        <v>261185.05999999997</v>
      </c>
      <c r="J45" s="81"/>
      <c r="L45" s="39">
        <f>SUM(J17:J44)</f>
        <v>253641.16</v>
      </c>
    </row>
    <row r="46" spans="1:14" ht="16.5" customHeight="1"/>
    <row r="47" spans="1:14" ht="16.5" customHeight="1">
      <c r="B47" s="47" t="s">
        <v>308</v>
      </c>
    </row>
    <row r="48" spans="1:14" ht="16.2">
      <c r="A48" s="4">
        <v>51112</v>
      </c>
      <c r="B48" s="7" t="s">
        <v>27</v>
      </c>
      <c r="D48" s="8">
        <f>IFERROR(ABS(VLOOKUP($A48,'Sample Data_2016_2'!$B:$G,6,FALSE)),0)</f>
        <v>1200</v>
      </c>
      <c r="J48" s="8">
        <f>IFERROR(ABS(VLOOKUP($A48,'Sample Data_2017_2'!$B:$G,6,FALSE)),0)</f>
        <v>2400</v>
      </c>
    </row>
    <row r="49" spans="1:10" ht="16.2">
      <c r="A49" s="4">
        <v>51113</v>
      </c>
      <c r="B49" s="7" t="s">
        <v>28</v>
      </c>
      <c r="D49" s="8">
        <f>IFERROR(ABS(VLOOKUP($A49,'Sample Data_2016_2'!$B:$G,6,FALSE)),0)</f>
        <v>0</v>
      </c>
      <c r="J49" s="8">
        <f>IFERROR(ABS(VLOOKUP($A49,'Sample Data_2017_2'!$B:$G,6,FALSE)),0)</f>
        <v>0</v>
      </c>
    </row>
    <row r="50" spans="1:10" ht="16.2">
      <c r="A50" s="4">
        <v>51114</v>
      </c>
      <c r="B50" s="7" t="s">
        <v>29</v>
      </c>
      <c r="D50" s="8">
        <f>IFERROR(ABS(VLOOKUP($A50,'Sample Data_2016_2'!$B:$G,6,FALSE)),0)</f>
        <v>0</v>
      </c>
      <c r="J50" s="8">
        <f>IFERROR(ABS(VLOOKUP($A50,'Sample Data_2017_2'!$B:$G,6,FALSE)),0)</f>
        <v>0</v>
      </c>
    </row>
    <row r="51" spans="1:10" ht="16.2">
      <c r="A51" s="4">
        <v>51115</v>
      </c>
      <c r="B51" s="7" t="s">
        <v>30</v>
      </c>
      <c r="D51" s="8">
        <f>IFERROR(ABS(VLOOKUP($A51,'Sample Data_2016_2'!$B:$G,6,FALSE)),0)</f>
        <v>0</v>
      </c>
      <c r="J51" s="8">
        <f>IFERROR(ABS(VLOOKUP($A51,'Sample Data_2017_2'!$B:$G,6,FALSE)),0)</f>
        <v>0</v>
      </c>
    </row>
    <row r="52" spans="1:10" ht="16.2">
      <c r="A52" s="4">
        <v>51117</v>
      </c>
      <c r="B52" s="7" t="s">
        <v>32</v>
      </c>
      <c r="D52" s="8">
        <f>IFERROR(ABS(VLOOKUP($A52,'Sample Data_2016_2'!$B:$G,6,FALSE)),0)</f>
        <v>0</v>
      </c>
      <c r="J52" s="8">
        <f>IFERROR(ABS(VLOOKUP($A52,'Sample Data_2017_2'!$B:$G,6,FALSE)),0)</f>
        <v>0</v>
      </c>
    </row>
    <row r="53" spans="1:10" ht="16.2">
      <c r="A53" s="4">
        <v>51120</v>
      </c>
      <c r="B53" s="43" t="s">
        <v>411</v>
      </c>
      <c r="D53" s="8">
        <f>IFERROR(ABS(VLOOKUP($A53,'Sample Data_2016_2'!$B:$G,6,FALSE)),0)</f>
        <v>0</v>
      </c>
      <c r="J53" s="8">
        <f>IFERROR(ABS(VLOOKUP($A53,'Sample Data_2017_2'!$B:$G,6,FALSE)),0)</f>
        <v>0</v>
      </c>
    </row>
    <row r="54" spans="1:10" ht="16.2">
      <c r="A54" s="4">
        <v>52201</v>
      </c>
      <c r="B54" s="43" t="s">
        <v>412</v>
      </c>
      <c r="D54" s="8">
        <f>IFERROR(ABS(VLOOKUP($A54,'Sample Data_2016_2'!$B:$G,6,FALSE)),0)</f>
        <v>40000</v>
      </c>
      <c r="J54" s="8">
        <f>IFERROR(ABS(VLOOKUP($A54,'Sample Data_2017_2'!$B:$G,6,FALSE)),0)</f>
        <v>140</v>
      </c>
    </row>
    <row r="55" spans="1:10" ht="16.2">
      <c r="A55" s="4">
        <v>52202</v>
      </c>
      <c r="B55" s="43" t="s">
        <v>413</v>
      </c>
      <c r="D55" s="8">
        <f>IFERROR(ABS(VLOOKUP($A55,'Sample Data_2016_2'!$B:$G,6,FALSE)),0)</f>
        <v>40000</v>
      </c>
      <c r="J55" s="8">
        <f>IFERROR(ABS(VLOOKUP($A55,'Sample Data_2017_2'!$B:$G,6,FALSE)),0)</f>
        <v>116191.7</v>
      </c>
    </row>
    <row r="56" spans="1:10" ht="16.2">
      <c r="A56" s="4">
        <v>52203</v>
      </c>
      <c r="B56" s="7" t="s">
        <v>42</v>
      </c>
      <c r="D56" s="8">
        <f>IFERROR(ABS(VLOOKUP($A56,'Sample Data_2016_2'!$B:$G,6,FALSE)),0)</f>
        <v>45019.44</v>
      </c>
      <c r="J56" s="8">
        <f>IFERROR(ABS(VLOOKUP($A56,'Sample Data_2017_2'!$B:$G,6,FALSE)),0)</f>
        <v>43029.770000000004</v>
      </c>
    </row>
    <row r="57" spans="1:10" ht="16.2">
      <c r="A57" s="4">
        <v>52204</v>
      </c>
      <c r="B57" s="7" t="s">
        <v>6</v>
      </c>
      <c r="D57" s="8">
        <f>IFERROR(ABS(VLOOKUP($A57,'Sample Data_2016_2'!$B:$G,6,FALSE)),0)</f>
        <v>1000</v>
      </c>
      <c r="J57" s="8">
        <f>IFERROR(ABS(VLOOKUP($A57,'Sample Data_2017_2'!$B:$G,6,FALSE)),0)</f>
        <v>500</v>
      </c>
    </row>
    <row r="58" spans="1:10" ht="16.2">
      <c r="A58" s="4">
        <v>52205</v>
      </c>
      <c r="B58" s="7" t="s">
        <v>7</v>
      </c>
      <c r="D58" s="8">
        <f>IFERROR(ABS(VLOOKUP($A58,'Sample Data_2016_2'!$B:$G,6,FALSE)),0)</f>
        <v>57682.1</v>
      </c>
      <c r="J58" s="8">
        <f>IFERROR(ABS(VLOOKUP($A58,'Sample Data_2017_2'!$B:$G,6,FALSE)),0)</f>
        <v>53903.8</v>
      </c>
    </row>
    <row r="59" spans="1:10" ht="16.2">
      <c r="A59" s="4">
        <v>52206</v>
      </c>
      <c r="B59" s="7" t="s">
        <v>43</v>
      </c>
      <c r="D59" s="8">
        <f>IFERROR(ABS(VLOOKUP($A59,'Sample Data_2016_2'!$B:$G,6,FALSE)),0)</f>
        <v>0</v>
      </c>
      <c r="J59" s="8">
        <f>IFERROR(ABS(VLOOKUP($A59,'Sample Data_2017_2'!$B:$G,6,FALSE)),0)</f>
        <v>0</v>
      </c>
    </row>
    <row r="60" spans="1:10" ht="16.2">
      <c r="A60" s="4">
        <v>52215</v>
      </c>
      <c r="B60" s="7" t="s">
        <v>44</v>
      </c>
      <c r="D60" s="8">
        <f>IFERROR(ABS(VLOOKUP($A60,'Sample Data_2016_2'!$B:$G,6,FALSE)),0)</f>
        <v>0</v>
      </c>
      <c r="J60" s="8">
        <f>IFERROR(ABS(VLOOKUP($A60,'Sample Data_2017_2'!$B:$G,6,FALSE)),0)</f>
        <v>0</v>
      </c>
    </row>
    <row r="61" spans="1:10" ht="16.2">
      <c r="A61" s="4">
        <v>52207</v>
      </c>
      <c r="B61" s="7" t="s">
        <v>8</v>
      </c>
      <c r="D61" s="8">
        <f>IFERROR(ABS(VLOOKUP($A61,'Sample Data_2016_2'!$B:$G,6,FALSE)),0)</f>
        <v>0</v>
      </c>
      <c r="J61" s="8">
        <f>IFERROR(ABS(VLOOKUP($A61,'Sample Data_2017_2'!$B:$G,6,FALSE)),0)</f>
        <v>640</v>
      </c>
    </row>
    <row r="62" spans="1:10" ht="16.2">
      <c r="A62" s="4">
        <v>52208</v>
      </c>
      <c r="B62" s="7" t="s">
        <v>9</v>
      </c>
      <c r="D62" s="8">
        <f>IFERROR(ABS(VLOOKUP($A62,'Sample Data_2016_2'!$B:$G,6,FALSE)),0)</f>
        <v>0</v>
      </c>
      <c r="J62" s="8">
        <f>IFERROR(ABS(VLOOKUP($A62,'Sample Data_2017_2'!$B:$G,6,FALSE)),0)</f>
        <v>0</v>
      </c>
    </row>
    <row r="63" spans="1:10" ht="16.2">
      <c r="A63" s="4">
        <v>52209</v>
      </c>
      <c r="B63" s="7" t="s">
        <v>45</v>
      </c>
      <c r="D63" s="8">
        <f>IFERROR(ABS(VLOOKUP($A63,'Sample Data_2016_2'!$B:$G,6,FALSE)),0)</f>
        <v>10755</v>
      </c>
      <c r="J63" s="8">
        <f>IFERROR(ABS(VLOOKUP($A63,'Sample Data_2017_2'!$B:$G,6,FALSE)),0)</f>
        <v>9315</v>
      </c>
    </row>
    <row r="64" spans="1:10" ht="16.2">
      <c r="A64" s="4">
        <v>52299</v>
      </c>
      <c r="B64" s="7" t="s">
        <v>10</v>
      </c>
      <c r="D64" s="9">
        <f>IFERROR(ABS(VLOOKUP($A64,'Sample Data_2016_2'!$B:$G,6,FALSE)),0)</f>
        <v>0</v>
      </c>
      <c r="J64" s="9">
        <f>IFERROR(ABS(VLOOKUP($A64,'Sample Data_2017_2'!$B:$G,6,FALSE)),0)</f>
        <v>66787.5</v>
      </c>
    </row>
    <row r="65" spans="1:12" ht="16.2">
      <c r="B65" s="47" t="s">
        <v>311</v>
      </c>
      <c r="D65" s="81"/>
      <c r="F65" s="39">
        <f>SUM(D48:D64)</f>
        <v>195656.54</v>
      </c>
      <c r="J65" s="81"/>
      <c r="L65" s="39">
        <f>SUM(J48:J64)</f>
        <v>292907.77</v>
      </c>
    </row>
    <row r="66" spans="1:12" ht="16.2">
      <c r="B66" s="43"/>
      <c r="F66" s="39"/>
      <c r="L66" s="39"/>
    </row>
    <row r="67" spans="1:12" ht="16.5" customHeight="1">
      <c r="B67" s="47" t="s">
        <v>309</v>
      </c>
    </row>
    <row r="68" spans="1:12" ht="16.2">
      <c r="A68" s="4">
        <v>5020102</v>
      </c>
      <c r="B68" s="68" t="s">
        <v>324</v>
      </c>
      <c r="D68" s="8">
        <f>IFERROR(ABS(VLOOKUP($A68,'Sample Data_2016_2'!$B:$G,6,FALSE)),0)</f>
        <v>4330.6000000000004</v>
      </c>
      <c r="J68" s="8">
        <f>IFERROR(ABS(VLOOKUP($A68,'Sample Data_2017_2'!$B:$G,6,FALSE)),0)</f>
        <v>7415</v>
      </c>
    </row>
    <row r="69" spans="1:12" ht="16.2">
      <c r="A69" s="4">
        <v>5020202</v>
      </c>
      <c r="B69" s="68" t="s">
        <v>325</v>
      </c>
      <c r="D69" s="8">
        <f>IFERROR(ABS(VLOOKUP($A69,'Sample Data_2016_2'!$B:$G,6,FALSE)),0)</f>
        <v>960</v>
      </c>
      <c r="J69" s="8">
        <f>IFERROR(ABS(VLOOKUP($A69,'Sample Data_2017_2'!$B:$G,6,FALSE)),0)</f>
        <v>520</v>
      </c>
    </row>
    <row r="70" spans="1:12" ht="16.2">
      <c r="A70" s="4">
        <v>5020302</v>
      </c>
      <c r="B70" s="68" t="s">
        <v>326</v>
      </c>
      <c r="D70" s="8">
        <f>IFERROR(ABS(VLOOKUP($A70,'Sample Data_2016_2'!$B:$G,6,FALSE)),0)</f>
        <v>0</v>
      </c>
      <c r="J70" s="8">
        <f>IFERROR(ABS(VLOOKUP($A70,'Sample Data_2017_2'!$B:$G,6,FALSE)),0)</f>
        <v>0</v>
      </c>
    </row>
    <row r="71" spans="1:12" ht="16.2">
      <c r="A71" s="4">
        <v>5020402</v>
      </c>
      <c r="B71" s="68" t="s">
        <v>327</v>
      </c>
      <c r="D71" s="8">
        <f>IFERROR(ABS(VLOOKUP($A71,'Sample Data_2016_2'!$B:$G,6,FALSE)),0)</f>
        <v>2852.4</v>
      </c>
      <c r="J71" s="8">
        <f>IFERROR(ABS(VLOOKUP($A71,'Sample Data_2017_2'!$B:$G,6,FALSE)),0)</f>
        <v>2357.8000000000002</v>
      </c>
    </row>
    <row r="72" spans="1:12" ht="16.2">
      <c r="A72" s="4">
        <v>5020502</v>
      </c>
      <c r="B72" s="68" t="s">
        <v>328</v>
      </c>
      <c r="D72" s="8">
        <f>IFERROR(ABS(VLOOKUP($A72,'Sample Data_2016_2'!$B:$G,6,FALSE)),0)</f>
        <v>482.9</v>
      </c>
      <c r="J72" s="8">
        <f>IFERROR(ABS(VLOOKUP($A72,'Sample Data_2017_2'!$B:$G,6,FALSE)),0)</f>
        <v>414.8</v>
      </c>
    </row>
    <row r="73" spans="1:12" ht="16.2">
      <c r="A73" s="4">
        <v>5020602</v>
      </c>
      <c r="B73" s="68" t="s">
        <v>329</v>
      </c>
      <c r="D73" s="8">
        <f>IFERROR(ABS(VLOOKUP($A73,'Sample Data_2016_2'!$B:$G,6,FALSE)),0)</f>
        <v>0</v>
      </c>
      <c r="J73" s="8">
        <f>IFERROR(ABS(VLOOKUP($A73,'Sample Data_2017_2'!$B:$G,6,FALSE)),0)</f>
        <v>0</v>
      </c>
    </row>
    <row r="74" spans="1:12" ht="16.2">
      <c r="A74" s="4">
        <v>5020702</v>
      </c>
      <c r="B74" s="68" t="s">
        <v>330</v>
      </c>
      <c r="D74" s="8">
        <f>IFERROR(ABS(VLOOKUP($A74,'Sample Data_2016_2'!$B:$G,6,FALSE)),0)</f>
        <v>470.9</v>
      </c>
      <c r="J74" s="8">
        <f>IFERROR(ABS(VLOOKUP($A74,'Sample Data_2017_2'!$B:$G,6,FALSE)),0)</f>
        <v>0</v>
      </c>
    </row>
    <row r="75" spans="1:12" ht="16.2">
      <c r="A75" s="4">
        <v>5020802</v>
      </c>
      <c r="B75" s="68" t="s">
        <v>331</v>
      </c>
      <c r="D75" s="8">
        <f>IFERROR(ABS(VLOOKUP($A75,'Sample Data_2016_2'!$B:$G,6,FALSE)),0)</f>
        <v>0</v>
      </c>
      <c r="J75" s="8">
        <f>IFERROR(ABS(VLOOKUP($A75,'Sample Data_2017_2'!$B:$G,6,FALSE)),0)</f>
        <v>0</v>
      </c>
    </row>
    <row r="76" spans="1:12" ht="16.5" customHeight="1">
      <c r="A76" s="4">
        <v>5020902</v>
      </c>
      <c r="B76" s="68" t="s">
        <v>332</v>
      </c>
      <c r="D76" s="8">
        <f>IFERROR(ABS(VLOOKUP($A76,'Sample Data_2016_2'!$B:$G,6,FALSE)),0)</f>
        <v>0</v>
      </c>
      <c r="J76" s="8">
        <f>IFERROR(ABS(VLOOKUP($A76,'Sample Data_2017_2'!$B:$G,6,FALSE)),0)</f>
        <v>0</v>
      </c>
    </row>
    <row r="77" spans="1:12" ht="16.2">
      <c r="A77" s="4">
        <v>5021002</v>
      </c>
      <c r="B77" s="68" t="s">
        <v>333</v>
      </c>
      <c r="D77" s="8">
        <f>IFERROR(ABS(VLOOKUP($A77,'Sample Data_2016_2'!$B:$G,6,FALSE)),0)</f>
        <v>0</v>
      </c>
      <c r="J77" s="8">
        <f>IFERROR(ABS(VLOOKUP($A77,'Sample Data_2017_2'!$B:$G,6,FALSE)),0)</f>
        <v>0</v>
      </c>
    </row>
    <row r="78" spans="1:12" ht="16.2">
      <c r="A78" s="4">
        <v>5021102</v>
      </c>
      <c r="B78" s="68" t="s">
        <v>334</v>
      </c>
      <c r="D78" s="8">
        <f>IFERROR(ABS(VLOOKUP($A78,'Sample Data_2016_2'!$B:$G,6,FALSE)),0)</f>
        <v>0</v>
      </c>
      <c r="J78" s="8">
        <f>IFERROR(ABS(VLOOKUP($A78,'Sample Data_2017_2'!$B:$G,6,FALSE)),0)</f>
        <v>0</v>
      </c>
    </row>
    <row r="79" spans="1:12" ht="16.2">
      <c r="A79" s="4">
        <v>5021202</v>
      </c>
      <c r="B79" s="68" t="s">
        <v>335</v>
      </c>
      <c r="D79" s="8">
        <f>IFERROR(ABS(VLOOKUP($A79,'Sample Data_2016_2'!$B:$G,6,FALSE)),0)</f>
        <v>0</v>
      </c>
      <c r="J79" s="8">
        <f>IFERROR(ABS(VLOOKUP($A79,'Sample Data_2017_2'!$B:$G,6,FALSE)),0)</f>
        <v>0</v>
      </c>
    </row>
    <row r="80" spans="1:12" ht="16.2">
      <c r="A80" s="4">
        <v>5021302</v>
      </c>
      <c r="B80" s="68" t="s">
        <v>336</v>
      </c>
      <c r="D80" s="8">
        <f>IFERROR(ABS(VLOOKUP($A80,'Sample Data_2016_2'!$B:$G,6,FALSE)),0)</f>
        <v>0</v>
      </c>
      <c r="J80" s="8">
        <f>IFERROR(ABS(VLOOKUP($A80,'Sample Data_2017_2'!$B:$G,6,FALSE)),0)</f>
        <v>0</v>
      </c>
    </row>
    <row r="81" spans="1:14" ht="16.2">
      <c r="A81" s="4">
        <v>5021402</v>
      </c>
      <c r="B81" s="68" t="s">
        <v>337</v>
      </c>
      <c r="D81" s="8">
        <f>IFERROR(ABS(VLOOKUP($A81,'Sample Data_2016_2'!$B:$G,6,FALSE)),0)</f>
        <v>0</v>
      </c>
      <c r="J81" s="8">
        <f>IFERROR(ABS(VLOOKUP($A81,'Sample Data_2017_2'!$B:$G,6,FALSE)),0)</f>
        <v>0</v>
      </c>
    </row>
    <row r="82" spans="1:14" ht="16.2">
      <c r="A82" s="4">
        <v>5029802</v>
      </c>
      <c r="B82" s="68" t="s">
        <v>338</v>
      </c>
      <c r="D82" s="8">
        <f>IFERROR(ABS(VLOOKUP($A82,'Sample Data_2016_2'!$B:$G,6,FALSE)),0)</f>
        <v>0</v>
      </c>
      <c r="J82" s="8">
        <f>IFERROR(ABS(VLOOKUP($A82,'Sample Data_2017_2'!$B:$G,6,FALSE)),0)</f>
        <v>0</v>
      </c>
    </row>
    <row r="83" spans="1:14" ht="16.2">
      <c r="A83" s="4">
        <v>5029902</v>
      </c>
      <c r="B83" s="68" t="s">
        <v>339</v>
      </c>
      <c r="D83" s="9">
        <f>IFERROR(ABS(VLOOKUP($A83,'Sample Data_2016_2'!$B:$G,6,FALSE)),0)</f>
        <v>0</v>
      </c>
      <c r="J83" s="9">
        <f>IFERROR(ABS(VLOOKUP($A83,'Sample Data_2017_2'!$B:$G,6,FALSE)),0)</f>
        <v>0</v>
      </c>
    </row>
    <row r="84" spans="1:14" ht="16.2">
      <c r="B84" s="47" t="s">
        <v>310</v>
      </c>
      <c r="D84" s="81"/>
      <c r="F84" s="11">
        <f>SUM(D68:D83)</f>
        <v>9096.7999999999993</v>
      </c>
      <c r="J84" s="81"/>
      <c r="L84" s="11">
        <f>SUM(J68:J83)</f>
        <v>10707.599999999999</v>
      </c>
    </row>
    <row r="85" spans="1:14">
      <c r="F85" s="81"/>
      <c r="L85" s="81"/>
    </row>
    <row r="86" spans="1:14" ht="16.2">
      <c r="B86" s="40" t="s">
        <v>312</v>
      </c>
      <c r="D86" s="12"/>
      <c r="E86" s="12"/>
      <c r="F86" s="14"/>
      <c r="G86" s="14"/>
      <c r="H86" s="13">
        <f>F45+F65+F84</f>
        <v>465938.39999999997</v>
      </c>
      <c r="J86" s="12"/>
      <c r="K86" s="12"/>
      <c r="L86" s="14"/>
      <c r="M86" s="14"/>
      <c r="N86" s="13">
        <f>L45+L65+L84</f>
        <v>557256.53</v>
      </c>
    </row>
    <row r="87" spans="1:14" ht="16.5" customHeight="1">
      <c r="D87" s="12"/>
      <c r="E87" s="12"/>
      <c r="F87" s="12"/>
      <c r="G87" s="12"/>
      <c r="H87" s="80"/>
      <c r="J87" s="12"/>
      <c r="K87" s="12"/>
      <c r="L87" s="12"/>
      <c r="M87" s="12"/>
      <c r="N87" s="80"/>
    </row>
    <row r="88" spans="1:14" ht="16.5" customHeight="1">
      <c r="B88" s="5" t="s">
        <v>446</v>
      </c>
      <c r="D88" s="12"/>
      <c r="E88" s="12"/>
      <c r="G88" s="12"/>
      <c r="H88" s="12">
        <f>H14-H86</f>
        <v>126293.60000000003</v>
      </c>
      <c r="J88" s="12"/>
      <c r="K88" s="12"/>
      <c r="M88" s="12"/>
      <c r="N88" s="12">
        <f>N14-N86</f>
        <v>111065.46999999997</v>
      </c>
    </row>
    <row r="89" spans="1:14" ht="16.5" customHeight="1"/>
    <row r="90" spans="1:14" ht="32.4">
      <c r="B90" s="10" t="s">
        <v>436</v>
      </c>
      <c r="H90" s="11">
        <f>IF(H88&gt;0,ROUND(H86*0.25,2),0)</f>
        <v>116484.6</v>
      </c>
      <c r="N90" s="11">
        <f>IF(N88&gt;0,ROUND(N86*0.25,2),0)</f>
        <v>139314.13</v>
      </c>
    </row>
    <row r="91" spans="1:14">
      <c r="H91" s="81"/>
      <c r="N91" s="81"/>
    </row>
    <row r="92" spans="1:14" ht="16.5" customHeight="1" thickBot="1">
      <c r="B92" s="5" t="s">
        <v>433</v>
      </c>
      <c r="H92" s="27">
        <f>IF(H88&gt;H90,H88-H90,0)</f>
        <v>9809.0000000000291</v>
      </c>
      <c r="N92" s="27">
        <f>IF(N88&gt;N90,N88-N90,0)</f>
        <v>0</v>
      </c>
    </row>
    <row r="93" spans="1:14" ht="16.5" customHeight="1" thickTop="1"/>
  </sheetData>
  <mergeCells count="5">
    <mergeCell ref="J3:N3"/>
    <mergeCell ref="A1:N1"/>
    <mergeCell ref="A2:N2"/>
    <mergeCell ref="A4:H4"/>
    <mergeCell ref="D3:H3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5" fitToHeight="0" orientation="landscape" r:id="rId1"/>
  <headerFooter>
    <oddHeader>&amp;R&amp;D</oddHead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7"/>
  <sheetViews>
    <sheetView zoomScaleNormal="100" workbookViewId="0">
      <pane ySplit="6" topLeftCell="A7" activePane="bottomLeft" state="frozen"/>
      <selection pane="bottomLeft" activeCell="D9" sqref="D9"/>
    </sheetView>
  </sheetViews>
  <sheetFormatPr defaultColWidth="9" defaultRowHeight="15.6"/>
  <cols>
    <col min="1" max="1" width="6.3984375" style="15" hidden="1" customWidth="1"/>
    <col min="2" max="2" width="51.8984375" style="15" customWidth="1"/>
    <col min="3" max="3" width="1" style="15" customWidth="1"/>
    <col min="4" max="4" width="14.296875" style="18" customWidth="1"/>
    <col min="5" max="5" width="1" style="18" customWidth="1"/>
    <col min="6" max="6" width="14.296875" style="18" customWidth="1"/>
    <col min="7" max="7" width="1" style="15" customWidth="1"/>
    <col min="8" max="8" width="14.296875" style="18" customWidth="1"/>
    <col min="9" max="9" width="1" style="18" customWidth="1"/>
    <col min="10" max="10" width="14.296875" style="18" customWidth="1"/>
    <col min="11" max="16384" width="9" style="15"/>
  </cols>
  <sheetData>
    <row r="1" spans="1:10" ht="19.8">
      <c r="B1" s="116" t="s">
        <v>461</v>
      </c>
      <c r="C1" s="116"/>
      <c r="D1" s="116"/>
      <c r="E1" s="116"/>
      <c r="F1" s="116"/>
      <c r="G1" s="116"/>
      <c r="H1" s="116"/>
      <c r="I1" s="116"/>
      <c r="J1" s="116"/>
    </row>
    <row r="2" spans="1:10" ht="19.8">
      <c r="B2" s="110" t="s">
        <v>347</v>
      </c>
      <c r="C2" s="110"/>
      <c r="D2" s="110"/>
      <c r="E2" s="110"/>
      <c r="F2" s="110"/>
      <c r="G2" s="110"/>
      <c r="H2" s="110"/>
      <c r="I2" s="110"/>
      <c r="J2" s="110"/>
    </row>
    <row r="3" spans="1:10" ht="19.8">
      <c r="B3" s="71"/>
      <c r="C3" s="71"/>
      <c r="D3" s="113" t="s">
        <v>431</v>
      </c>
      <c r="E3" s="114"/>
      <c r="F3" s="115"/>
      <c r="G3" s="71"/>
      <c r="H3" s="113" t="s">
        <v>432</v>
      </c>
      <c r="I3" s="114"/>
      <c r="J3" s="115"/>
    </row>
    <row r="4" spans="1:10" ht="6" customHeight="1">
      <c r="B4" s="23"/>
      <c r="C4" s="23"/>
      <c r="D4" s="23"/>
      <c r="E4" s="23"/>
      <c r="F4" s="23"/>
      <c r="G4" s="23"/>
      <c r="H4" s="23"/>
      <c r="I4" s="23"/>
      <c r="J4" s="23"/>
    </row>
    <row r="5" spans="1:10" ht="16.2">
      <c r="A5" s="21" t="s">
        <v>15</v>
      </c>
      <c r="B5" s="21" t="s">
        <v>0</v>
      </c>
      <c r="C5" s="22"/>
      <c r="D5" s="21" t="s">
        <v>54</v>
      </c>
      <c r="E5" s="21"/>
      <c r="F5" s="21" t="s">
        <v>54</v>
      </c>
      <c r="G5" s="22"/>
      <c r="H5" s="21" t="s">
        <v>16</v>
      </c>
      <c r="I5" s="21"/>
      <c r="J5" s="21" t="s">
        <v>16</v>
      </c>
    </row>
    <row r="6" spans="1:10" ht="6" customHeight="1">
      <c r="B6" s="17"/>
      <c r="C6" s="17"/>
      <c r="D6" s="20"/>
      <c r="E6" s="20"/>
      <c r="F6" s="20"/>
      <c r="G6" s="17"/>
      <c r="H6" s="20"/>
      <c r="I6" s="20"/>
      <c r="J6" s="20"/>
    </row>
    <row r="7" spans="1:10" ht="16.2">
      <c r="B7" s="54" t="s">
        <v>344</v>
      </c>
      <c r="C7" s="17"/>
      <c r="D7" s="20"/>
      <c r="E7" s="20"/>
      <c r="F7" s="20"/>
      <c r="G7" s="17"/>
      <c r="H7" s="20"/>
      <c r="I7" s="20"/>
      <c r="J7" s="20"/>
    </row>
    <row r="8" spans="1:10" ht="6" customHeight="1">
      <c r="B8" s="17"/>
      <c r="C8" s="17"/>
      <c r="D8" s="20"/>
      <c r="E8" s="20"/>
      <c r="F8" s="20"/>
      <c r="G8" s="17"/>
      <c r="H8" s="20"/>
      <c r="I8" s="20"/>
      <c r="J8" s="20"/>
    </row>
    <row r="9" spans="1:10" ht="16.5" customHeight="1">
      <c r="B9" s="24" t="s">
        <v>340</v>
      </c>
      <c r="C9" s="16"/>
      <c r="D9" s="18" t="e">
        <f>#REF!</f>
        <v>#REF!</v>
      </c>
      <c r="F9" s="15"/>
      <c r="G9" s="16"/>
      <c r="H9" s="18" t="e">
        <f>#REF!</f>
        <v>#REF!</v>
      </c>
      <c r="J9" s="15"/>
    </row>
    <row r="10" spans="1:10" ht="16.5" customHeight="1">
      <c r="A10" s="1">
        <v>56701</v>
      </c>
      <c r="B10" s="16" t="s">
        <v>457</v>
      </c>
      <c r="C10" s="16"/>
      <c r="D10" s="19">
        <f>IFERROR(ABS(VLOOKUP($A10,'Sample Data_2016_2'!$B:$G,6,FALSE)),0)</f>
        <v>0</v>
      </c>
      <c r="F10" s="15"/>
      <c r="G10" s="16"/>
      <c r="H10" s="19">
        <f>IFERROR(ABS(VLOOKUP($A10,'Sample Data_2017_2'!$B:$G,6,FALSE)),0)</f>
        <v>0</v>
      </c>
      <c r="J10" s="15"/>
    </row>
    <row r="11" spans="1:10" ht="16.5" customHeight="1">
      <c r="B11" s="44" t="s">
        <v>57</v>
      </c>
      <c r="C11" s="16"/>
      <c r="F11" s="18" t="e">
        <f>D9+D10</f>
        <v>#REF!</v>
      </c>
      <c r="G11" s="16"/>
      <c r="J11" s="18" t="e">
        <f>H9+H10</f>
        <v>#REF!</v>
      </c>
    </row>
    <row r="12" spans="1:10">
      <c r="B12" s="16"/>
      <c r="C12" s="16"/>
      <c r="G12" s="16"/>
    </row>
    <row r="13" spans="1:10" ht="16.2">
      <c r="B13" s="42" t="s">
        <v>55</v>
      </c>
      <c r="C13" s="3"/>
      <c r="D13" s="25"/>
      <c r="E13" s="25"/>
      <c r="F13" s="25"/>
      <c r="G13" s="3"/>
      <c r="H13" s="25"/>
      <c r="I13" s="25"/>
      <c r="J13" s="25"/>
    </row>
    <row r="14" spans="1:10" ht="16.2">
      <c r="B14" s="3" t="s">
        <v>56</v>
      </c>
      <c r="C14" s="3"/>
      <c r="G14" s="3"/>
    </row>
    <row r="15" spans="1:10" ht="16.2">
      <c r="B15" s="43" t="s">
        <v>440</v>
      </c>
      <c r="C15" s="7"/>
      <c r="D15" s="18" t="e">
        <f>#REF!</f>
        <v>#REF!</v>
      </c>
      <c r="G15" s="7"/>
      <c r="H15" s="18" t="e">
        <f>#REF!</f>
        <v>#REF!</v>
      </c>
    </row>
    <row r="16" spans="1:10" ht="16.2">
      <c r="A16" s="1">
        <v>30103</v>
      </c>
      <c r="B16" s="43" t="s">
        <v>441</v>
      </c>
      <c r="C16" s="7"/>
      <c r="D16" s="18">
        <f>IFERROR(ABS(VLOOKUP($A16,'Sample Data_2016_2'!$B:$G,6,FALSE)),0)</f>
        <v>0</v>
      </c>
      <c r="G16" s="7"/>
      <c r="H16" s="18">
        <f>IFERROR(ABS(VLOOKUP($A16,'Sample Data_2017_2'!$B:$G,6,FALSE)),0)</f>
        <v>365962</v>
      </c>
    </row>
    <row r="17" spans="1:10" ht="16.2">
      <c r="A17" s="1">
        <v>323</v>
      </c>
      <c r="B17" s="43" t="s">
        <v>442</v>
      </c>
      <c r="C17" s="7"/>
      <c r="D17" s="19">
        <f>IFERROR(ABS(VLOOKUP($A17,'Sample Data_2016_2'!$B:$G,6,FALSE)),0)</f>
        <v>0</v>
      </c>
      <c r="G17" s="7"/>
      <c r="H17" s="19">
        <f>IFERROR(ABS(VLOOKUP($A17,'Sample Data_2017_2'!$B:$G,6,FALSE)),0)</f>
        <v>0</v>
      </c>
    </row>
    <row r="18" spans="1:10" ht="16.2">
      <c r="B18" s="44" t="s">
        <v>57</v>
      </c>
      <c r="C18" s="3"/>
      <c r="F18" s="18" t="e">
        <f>SUM(D15:D17)</f>
        <v>#REF!</v>
      </c>
      <c r="G18" s="3"/>
      <c r="J18" s="18" t="e">
        <f>SUM(H15:H17)</f>
        <v>#REF!</v>
      </c>
    </row>
    <row r="19" spans="1:10">
      <c r="B19" s="3"/>
      <c r="C19" s="3"/>
      <c r="G19" s="3"/>
    </row>
    <row r="20" spans="1:10" ht="16.2">
      <c r="B20" s="7" t="s">
        <v>11</v>
      </c>
      <c r="C20" s="7"/>
      <c r="G20" s="7"/>
    </row>
    <row r="21" spans="1:10" ht="16.2">
      <c r="A21" s="1">
        <v>421</v>
      </c>
      <c r="B21" s="7" t="s">
        <v>443</v>
      </c>
      <c r="C21" s="7"/>
      <c r="D21" s="18">
        <f>IFERROR(ABS(VLOOKUP($A21,'Sample Data_2016_2'!$B:$G,6,FALSE)),0)</f>
        <v>3000</v>
      </c>
      <c r="G21" s="7"/>
      <c r="H21" s="18">
        <f>IFERROR(ABS(VLOOKUP($A21,'Sample Data_2017_2'!$B:$G,6,FALSE)),0)</f>
        <v>1500</v>
      </c>
    </row>
    <row r="22" spans="1:10" ht="16.2">
      <c r="B22" s="7" t="s">
        <v>444</v>
      </c>
      <c r="C22" s="7"/>
      <c r="D22" s="19">
        <f>SUM('Sample Data_2016_2'!F22:F48)+'Sample Data_2016_2'!F298</f>
        <v>19788</v>
      </c>
      <c r="G22" s="7"/>
      <c r="H22" s="19">
        <f>SUM('Sample Data_2017_2'!F22:F48)+'Sample Data_2017_2'!F298</f>
        <v>391410</v>
      </c>
    </row>
    <row r="23" spans="1:10" ht="16.2">
      <c r="B23" s="44" t="s">
        <v>57</v>
      </c>
      <c r="C23" s="7"/>
      <c r="F23" s="19">
        <f>SUM(D21:D22)</f>
        <v>22788</v>
      </c>
      <c r="G23" s="7"/>
      <c r="J23" s="19">
        <f>SUM(H21:H22)</f>
        <v>392910</v>
      </c>
    </row>
    <row r="25" spans="1:10" ht="16.2">
      <c r="B25" s="24" t="s">
        <v>323</v>
      </c>
      <c r="C25" s="5"/>
      <c r="F25" s="18" t="e">
        <f>F11+F18-F23</f>
        <v>#REF!</v>
      </c>
      <c r="G25" s="5"/>
      <c r="J25" s="18" t="e">
        <f>J11+J18-J23</f>
        <v>#REF!</v>
      </c>
    </row>
    <row r="27" spans="1:10" ht="16.2">
      <c r="B27" s="29" t="s">
        <v>341</v>
      </c>
      <c r="C27" s="16"/>
      <c r="D27" s="15"/>
      <c r="F27" s="19" t="e">
        <f>MIN(D9,IF(D9&gt;0,ROUND((#REF!+#REF!)*0.25,2),0))</f>
        <v>#REF!</v>
      </c>
      <c r="G27" s="16"/>
      <c r="H27" s="15"/>
      <c r="J27" s="19" t="e">
        <f>MIN(H9,IF(H9&gt;0,ROUND((#REF!+#REF!)*0.25,2),0))</f>
        <v>#REF!</v>
      </c>
    </row>
    <row r="28" spans="1:10">
      <c r="B28" s="7"/>
      <c r="C28" s="16"/>
      <c r="G28" s="16"/>
    </row>
    <row r="29" spans="1:10" ht="16.8" thickBot="1">
      <c r="B29" s="24" t="s">
        <v>454</v>
      </c>
      <c r="C29" s="3"/>
      <c r="D29" s="3"/>
      <c r="E29" s="3"/>
      <c r="F29" s="26" t="e">
        <f>IF(F25&gt;F27,F25-F27,0)</f>
        <v>#REF!</v>
      </c>
      <c r="G29" s="3"/>
      <c r="H29" s="3"/>
      <c r="I29" s="3"/>
      <c r="J29" s="26" t="e">
        <f>IF(J25&gt;J27,J25-J27,0)</f>
        <v>#REF!</v>
      </c>
    </row>
    <row r="30" spans="1:10" ht="16.2" thickTop="1"/>
    <row r="31" spans="1:10" ht="16.2">
      <c r="B31" s="45" t="s">
        <v>345</v>
      </c>
    </row>
    <row r="32" spans="1:10" ht="6" customHeight="1">
      <c r="B32" s="42"/>
    </row>
    <row r="33" spans="2:10" ht="16.2">
      <c r="B33" s="73" t="s">
        <v>342</v>
      </c>
    </row>
    <row r="34" spans="2:10" ht="6" customHeight="1">
      <c r="B34" s="73"/>
    </row>
    <row r="35" spans="2:10" ht="16.2">
      <c r="B35" s="15" t="s">
        <v>447</v>
      </c>
      <c r="D35" s="18">
        <f>人員資助結算!H36</f>
        <v>284967.86000000034</v>
      </c>
      <c r="H35" s="18">
        <f>人員資助結算!N36</f>
        <v>278607.08000000007</v>
      </c>
    </row>
    <row r="36" spans="2:10" ht="16.2">
      <c r="B36" s="3" t="s">
        <v>346</v>
      </c>
      <c r="D36" s="19">
        <f>人員資助結算!H38</f>
        <v>556713.04</v>
      </c>
      <c r="H36" s="19">
        <f>人員資助結算!N38</f>
        <v>663918.73</v>
      </c>
    </row>
    <row r="37" spans="2:10" ht="16.2">
      <c r="B37" s="73" t="s">
        <v>453</v>
      </c>
      <c r="F37" s="18">
        <f>人員資助結算!H40</f>
        <v>0</v>
      </c>
      <c r="J37" s="18">
        <f>人員資助結算!N40</f>
        <v>0</v>
      </c>
    </row>
    <row r="38" spans="2:10" ht="16.2">
      <c r="B38" s="46"/>
    </row>
    <row r="39" spans="2:10" ht="16.2">
      <c r="B39" s="73" t="s">
        <v>343</v>
      </c>
    </row>
    <row r="40" spans="2:10" ht="6" customHeight="1">
      <c r="B40" s="73"/>
    </row>
    <row r="41" spans="2:10" ht="16.2">
      <c r="B41" s="15" t="s">
        <v>448</v>
      </c>
      <c r="D41" s="18">
        <f>'經常、行政及活動資助結算'!H88</f>
        <v>126293.60000000003</v>
      </c>
      <c r="F41" s="15"/>
      <c r="H41" s="18">
        <f>'經常、行政及活動資助結算'!N88</f>
        <v>111065.46999999997</v>
      </c>
    </row>
    <row r="42" spans="2:10" ht="16.2">
      <c r="B42" s="3" t="s">
        <v>450</v>
      </c>
      <c r="D42" s="19">
        <f>'經常、行政及活動資助結算'!H90</f>
        <v>116484.6</v>
      </c>
      <c r="F42" s="15"/>
      <c r="H42" s="19">
        <f>'經常、行政及活動資助結算'!N90</f>
        <v>139314.13</v>
      </c>
    </row>
    <row r="43" spans="2:10" ht="32.4">
      <c r="B43" s="24" t="s">
        <v>452</v>
      </c>
      <c r="F43" s="19">
        <f>'經常、行政及活動資助結算'!H92</f>
        <v>9809.0000000000291</v>
      </c>
      <c r="J43" s="19">
        <f>'經常、行政及活動資助結算'!N92</f>
        <v>0</v>
      </c>
    </row>
    <row r="44" spans="2:10" ht="16.2">
      <c r="B44" s="47"/>
    </row>
    <row r="45" spans="2:10" ht="16.8" thickBot="1">
      <c r="B45" s="73" t="s">
        <v>451</v>
      </c>
      <c r="F45" s="28">
        <f>F37+F43</f>
        <v>9809.0000000000291</v>
      </c>
      <c r="J45" s="28">
        <f>J37+J43</f>
        <v>0</v>
      </c>
    </row>
    <row r="46" spans="2:10" ht="16.8" thickTop="1" thickBot="1"/>
    <row r="47" spans="2:10" ht="16.2">
      <c r="B47" s="48" t="s">
        <v>449</v>
      </c>
      <c r="C47" s="30"/>
      <c r="D47" s="31"/>
      <c r="E47" s="31"/>
      <c r="F47" s="31"/>
      <c r="G47" s="30"/>
      <c r="H47" s="31"/>
      <c r="I47" s="31"/>
      <c r="J47" s="32"/>
    </row>
    <row r="48" spans="2:10" ht="16.2">
      <c r="B48" s="49" t="s">
        <v>456</v>
      </c>
      <c r="C48" s="50"/>
      <c r="D48" s="50"/>
      <c r="E48" s="50"/>
      <c r="F48" s="50"/>
      <c r="G48" s="50"/>
      <c r="H48" s="50"/>
      <c r="I48" s="50"/>
      <c r="J48" s="51"/>
    </row>
    <row r="49" spans="2:10">
      <c r="B49" s="33"/>
      <c r="D49" s="34"/>
      <c r="E49" s="34"/>
      <c r="F49" s="34"/>
      <c r="H49" s="34"/>
      <c r="I49" s="34"/>
      <c r="J49" s="35"/>
    </row>
    <row r="50" spans="2:10" ht="16.8" thickBot="1">
      <c r="B50" s="52" t="s">
        <v>455</v>
      </c>
      <c r="C50" s="36"/>
      <c r="D50" s="37"/>
      <c r="E50" s="37"/>
      <c r="F50" s="72" t="e">
        <f>MAX(F29,F45)</f>
        <v>#REF!</v>
      </c>
      <c r="G50" s="36"/>
      <c r="H50" s="37"/>
      <c r="I50" s="37"/>
      <c r="J50" s="38" t="e">
        <f>MAX(J29,J45)</f>
        <v>#REF!</v>
      </c>
    </row>
    <row r="53" spans="2:10">
      <c r="F53" s="15"/>
    </row>
    <row r="54" spans="2:10">
      <c r="F54" s="15"/>
    </row>
    <row r="55" spans="2:10">
      <c r="F55" s="15"/>
    </row>
    <row r="56" spans="2:10">
      <c r="F56" s="15"/>
    </row>
    <row r="57" spans="2:10" ht="16.2">
      <c r="B57" s="47"/>
    </row>
  </sheetData>
  <mergeCells count="4">
    <mergeCell ref="D3:F3"/>
    <mergeCell ref="H3:J3"/>
    <mergeCell ref="B2:J2"/>
    <mergeCell ref="B1:J1"/>
  </mergeCells>
  <phoneticPr fontId="1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fitToHeight="0" orientation="portrait" r:id="rId1"/>
  <headerFooter>
    <oddHeader>&amp;R&amp;D</oddHeader>
    <oddFooter>第 &amp;P 頁，共 &amp;N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22"/>
  <sheetViews>
    <sheetView topLeftCell="B1" zoomScale="85" zoomScaleNormal="85" workbookViewId="0">
      <pane ySplit="2" topLeftCell="A3" activePane="bottomLeft" state="frozen"/>
      <selection pane="bottomLeft" activeCell="E3" sqref="E3"/>
    </sheetView>
  </sheetViews>
  <sheetFormatPr defaultRowHeight="15.6"/>
  <cols>
    <col min="1" max="1" width="8.796875" hidden="1" customWidth="1"/>
    <col min="3" max="3" width="7.8984375" customWidth="1"/>
    <col min="4" max="4" width="45.19921875" customWidth="1"/>
    <col min="5" max="10" width="14.3984375" customWidth="1"/>
    <col min="11" max="11" width="13.3984375" customWidth="1"/>
    <col min="12" max="12" width="14" bestFit="1" customWidth="1"/>
  </cols>
  <sheetData>
    <row r="1" spans="1:11" ht="16.2">
      <c r="A1" s="66"/>
      <c r="B1" s="66"/>
      <c r="C1" s="66"/>
      <c r="D1" s="66"/>
      <c r="E1" s="118" t="s">
        <v>64</v>
      </c>
      <c r="F1" s="118"/>
      <c r="G1" s="118" t="s">
        <v>65</v>
      </c>
      <c r="H1" s="118"/>
      <c r="I1" s="118" t="s">
        <v>66</v>
      </c>
      <c r="J1" s="118"/>
    </row>
    <row r="2" spans="1:11" ht="32.4">
      <c r="A2" s="57" t="s">
        <v>58</v>
      </c>
      <c r="B2" s="57" t="s">
        <v>59</v>
      </c>
      <c r="C2" s="57" t="s">
        <v>60</v>
      </c>
      <c r="D2" s="57" t="s">
        <v>61</v>
      </c>
      <c r="E2" s="57" t="s">
        <v>62</v>
      </c>
      <c r="F2" s="57" t="s">
        <v>63</v>
      </c>
      <c r="G2" s="57" t="s">
        <v>62</v>
      </c>
      <c r="H2" s="57" t="s">
        <v>63</v>
      </c>
      <c r="I2" s="57" t="s">
        <v>62</v>
      </c>
      <c r="J2" s="57" t="s">
        <v>63</v>
      </c>
    </row>
    <row r="3" spans="1:11" ht="16.2">
      <c r="A3" s="55"/>
      <c r="B3" s="56">
        <v>101</v>
      </c>
      <c r="C3" s="56"/>
      <c r="D3" s="62" t="s">
        <v>68</v>
      </c>
      <c r="E3" s="67">
        <v>7000</v>
      </c>
      <c r="F3" s="67">
        <v>0</v>
      </c>
      <c r="G3" s="67">
        <v>1000</v>
      </c>
      <c r="H3" s="67">
        <v>0</v>
      </c>
      <c r="I3" s="67">
        <f>IF((E3+G3-H3)&gt;0,E3+G3-H3,0)</f>
        <v>8000</v>
      </c>
      <c r="J3" s="67">
        <f>IF((E3+G3-H3)&lt;0,E3+G3-H3,0)</f>
        <v>0</v>
      </c>
    </row>
    <row r="4" spans="1:11" ht="16.2">
      <c r="A4" s="55"/>
      <c r="B4" s="56">
        <v>102</v>
      </c>
      <c r="C4" s="56"/>
      <c r="D4" s="63" t="s">
        <v>69</v>
      </c>
      <c r="E4" s="67">
        <v>0</v>
      </c>
      <c r="F4" s="67">
        <v>0</v>
      </c>
      <c r="G4" s="67">
        <v>0</v>
      </c>
      <c r="H4" s="67">
        <v>0</v>
      </c>
      <c r="I4" s="67">
        <f t="shared" ref="I4:I49" si="0">IF((E4+G4-H4)&gt;0,E4+G4-H4,0)</f>
        <v>0</v>
      </c>
      <c r="J4" s="67">
        <f t="shared" ref="J4:J49" si="1">IF((E4+G4-H4)&lt;0,E4+G4-H4,0)</f>
        <v>0</v>
      </c>
    </row>
    <row r="5" spans="1:11" ht="16.2">
      <c r="A5" s="55"/>
      <c r="B5" s="56">
        <v>103</v>
      </c>
      <c r="C5" s="56"/>
      <c r="D5" s="63" t="s">
        <v>244</v>
      </c>
      <c r="E5" s="67">
        <v>0</v>
      </c>
      <c r="F5" s="67">
        <v>0</v>
      </c>
      <c r="G5" s="67">
        <v>0</v>
      </c>
      <c r="H5" s="67">
        <v>0</v>
      </c>
      <c r="I5" s="67">
        <f t="shared" si="0"/>
        <v>0</v>
      </c>
      <c r="J5" s="67">
        <f t="shared" si="1"/>
        <v>0</v>
      </c>
    </row>
    <row r="6" spans="1:11" ht="16.2">
      <c r="A6" s="55"/>
      <c r="B6" s="56">
        <v>111</v>
      </c>
      <c r="C6" s="56"/>
      <c r="D6" s="63" t="s">
        <v>245</v>
      </c>
      <c r="E6" s="67">
        <v>1102947.75</v>
      </c>
      <c r="F6" s="67">
        <v>0</v>
      </c>
      <c r="G6" s="67">
        <v>838806.59000000008</v>
      </c>
      <c r="H6" s="67">
        <v>591274.98</v>
      </c>
      <c r="I6" s="67">
        <f t="shared" si="0"/>
        <v>1350479.36</v>
      </c>
      <c r="J6" s="67">
        <f t="shared" si="1"/>
        <v>0</v>
      </c>
    </row>
    <row r="7" spans="1:11" ht="16.2">
      <c r="A7" s="55"/>
      <c r="B7" s="56">
        <v>112</v>
      </c>
      <c r="C7" s="56"/>
      <c r="D7" s="63" t="s">
        <v>246</v>
      </c>
      <c r="E7" s="67">
        <v>809654.15</v>
      </c>
      <c r="F7" s="67">
        <v>0</v>
      </c>
      <c r="G7" s="67">
        <v>1011226.91</v>
      </c>
      <c r="H7" s="67">
        <v>818884.39</v>
      </c>
      <c r="I7" s="67">
        <f t="shared" si="0"/>
        <v>1001996.67</v>
      </c>
      <c r="J7" s="67">
        <f t="shared" si="1"/>
        <v>0</v>
      </c>
      <c r="K7" s="69"/>
    </row>
    <row r="8" spans="1:11" ht="16.2">
      <c r="A8" s="55"/>
      <c r="B8" s="56">
        <v>113</v>
      </c>
      <c r="C8" s="56"/>
      <c r="D8" s="63" t="s">
        <v>247</v>
      </c>
      <c r="E8" s="67">
        <v>0</v>
      </c>
      <c r="F8" s="67">
        <v>0</v>
      </c>
      <c r="G8" s="67">
        <v>1000000</v>
      </c>
      <c r="H8" s="67">
        <v>0</v>
      </c>
      <c r="I8" s="67">
        <f t="shared" si="0"/>
        <v>1000000</v>
      </c>
      <c r="J8" s="67">
        <f t="shared" si="1"/>
        <v>0</v>
      </c>
    </row>
    <row r="9" spans="1:11" ht="16.2">
      <c r="A9" s="55"/>
      <c r="B9" s="56">
        <v>114</v>
      </c>
      <c r="C9" s="56"/>
      <c r="D9" s="63" t="s">
        <v>248</v>
      </c>
      <c r="E9" s="67">
        <v>472358.16</v>
      </c>
      <c r="F9" s="67">
        <v>0</v>
      </c>
      <c r="G9" s="67">
        <v>62700.68</v>
      </c>
      <c r="H9" s="67">
        <v>535058.84</v>
      </c>
      <c r="I9" s="67">
        <f t="shared" si="0"/>
        <v>0</v>
      </c>
      <c r="J9" s="67">
        <f t="shared" si="1"/>
        <v>0</v>
      </c>
    </row>
    <row r="10" spans="1:11" ht="16.2">
      <c r="A10" s="55"/>
      <c r="B10" s="56">
        <v>12101</v>
      </c>
      <c r="C10" s="56"/>
      <c r="D10" s="63" t="s">
        <v>70</v>
      </c>
      <c r="E10" s="67">
        <v>0</v>
      </c>
      <c r="F10" s="67">
        <v>0</v>
      </c>
      <c r="G10" s="67">
        <v>0</v>
      </c>
      <c r="H10" s="67">
        <v>0</v>
      </c>
      <c r="I10" s="67">
        <f t="shared" si="0"/>
        <v>0</v>
      </c>
      <c r="J10" s="67">
        <f t="shared" si="1"/>
        <v>0</v>
      </c>
    </row>
    <row r="11" spans="1:11" ht="16.2">
      <c r="A11" s="55"/>
      <c r="B11" s="56">
        <v>12102</v>
      </c>
      <c r="C11" s="56"/>
      <c r="D11" s="63" t="s">
        <v>71</v>
      </c>
      <c r="E11" s="67">
        <v>0</v>
      </c>
      <c r="F11" s="67">
        <v>0</v>
      </c>
      <c r="G11" s="67">
        <v>0</v>
      </c>
      <c r="H11" s="67">
        <v>0</v>
      </c>
      <c r="I11" s="67">
        <f t="shared" si="0"/>
        <v>0</v>
      </c>
      <c r="J11" s="67">
        <f t="shared" si="1"/>
        <v>0</v>
      </c>
    </row>
    <row r="12" spans="1:11" ht="16.2">
      <c r="A12" s="55"/>
      <c r="B12" s="56">
        <v>131</v>
      </c>
      <c r="C12" s="56"/>
      <c r="D12" s="63" t="s">
        <v>249</v>
      </c>
      <c r="E12" s="67">
        <v>0</v>
      </c>
      <c r="F12" s="67">
        <v>0</v>
      </c>
      <c r="G12" s="67">
        <v>0</v>
      </c>
      <c r="H12" s="67">
        <v>0</v>
      </c>
      <c r="I12" s="67">
        <f t="shared" si="0"/>
        <v>0</v>
      </c>
      <c r="J12" s="67">
        <f t="shared" si="1"/>
        <v>0</v>
      </c>
    </row>
    <row r="13" spans="1:11" ht="16.2">
      <c r="A13" s="55"/>
      <c r="B13" s="56">
        <v>132</v>
      </c>
      <c r="C13" s="56"/>
      <c r="D13" s="63" t="s">
        <v>250</v>
      </c>
      <c r="E13" s="67">
        <v>0</v>
      </c>
      <c r="F13" s="67">
        <v>0</v>
      </c>
      <c r="G13" s="67">
        <v>0</v>
      </c>
      <c r="H13" s="67">
        <v>0</v>
      </c>
      <c r="I13" s="67">
        <f t="shared" si="0"/>
        <v>0</v>
      </c>
      <c r="J13" s="67">
        <f t="shared" si="1"/>
        <v>0</v>
      </c>
    </row>
    <row r="14" spans="1:11" ht="16.2">
      <c r="A14" s="55"/>
      <c r="B14" s="56">
        <v>141</v>
      </c>
      <c r="C14" s="56"/>
      <c r="D14" s="63" t="s">
        <v>251</v>
      </c>
      <c r="E14" s="67">
        <v>0</v>
      </c>
      <c r="F14" s="67">
        <v>0</v>
      </c>
      <c r="G14" s="67">
        <v>0</v>
      </c>
      <c r="H14" s="67">
        <v>0</v>
      </c>
      <c r="I14" s="67">
        <f t="shared" si="0"/>
        <v>0</v>
      </c>
      <c r="J14" s="67">
        <f t="shared" si="1"/>
        <v>0</v>
      </c>
    </row>
    <row r="15" spans="1:11" ht="16.2">
      <c r="A15" s="55"/>
      <c r="B15" s="56">
        <v>142</v>
      </c>
      <c r="C15" s="56"/>
      <c r="D15" s="63" t="s">
        <v>252</v>
      </c>
      <c r="E15" s="67">
        <v>0</v>
      </c>
      <c r="F15" s="67">
        <v>0</v>
      </c>
      <c r="G15" s="67">
        <v>0</v>
      </c>
      <c r="H15" s="67">
        <v>0</v>
      </c>
      <c r="I15" s="67">
        <f t="shared" si="0"/>
        <v>0</v>
      </c>
      <c r="J15" s="67">
        <f t="shared" si="1"/>
        <v>0</v>
      </c>
    </row>
    <row r="16" spans="1:11" ht="16.2">
      <c r="A16" s="55"/>
      <c r="B16" s="56">
        <v>143</v>
      </c>
      <c r="C16" s="56"/>
      <c r="D16" s="63" t="s">
        <v>253</v>
      </c>
      <c r="E16" s="67">
        <v>0</v>
      </c>
      <c r="F16" s="67">
        <v>0</v>
      </c>
      <c r="G16" s="67">
        <v>0</v>
      </c>
      <c r="H16" s="67">
        <v>0</v>
      </c>
      <c r="I16" s="67">
        <f t="shared" si="0"/>
        <v>0</v>
      </c>
      <c r="J16" s="67">
        <f t="shared" si="1"/>
        <v>0</v>
      </c>
    </row>
    <row r="17" spans="1:10" ht="16.2">
      <c r="A17" s="55"/>
      <c r="B17" s="56">
        <v>144</v>
      </c>
      <c r="C17" s="56"/>
      <c r="D17" s="63" t="s">
        <v>254</v>
      </c>
      <c r="E17" s="67">
        <v>0</v>
      </c>
      <c r="F17" s="67">
        <v>0</v>
      </c>
      <c r="G17" s="67">
        <v>0</v>
      </c>
      <c r="H17" s="67">
        <v>0</v>
      </c>
      <c r="I17" s="67">
        <f t="shared" si="0"/>
        <v>0</v>
      </c>
      <c r="J17" s="67">
        <f t="shared" si="1"/>
        <v>0</v>
      </c>
    </row>
    <row r="18" spans="1:10" ht="16.2">
      <c r="A18" s="55"/>
      <c r="B18" s="56">
        <v>145</v>
      </c>
      <c r="C18" s="56"/>
      <c r="D18" s="63" t="s">
        <v>255</v>
      </c>
      <c r="E18" s="67">
        <v>0</v>
      </c>
      <c r="F18" s="67">
        <v>0</v>
      </c>
      <c r="G18" s="67">
        <v>0</v>
      </c>
      <c r="H18" s="67">
        <v>0</v>
      </c>
      <c r="I18" s="67">
        <f t="shared" si="0"/>
        <v>0</v>
      </c>
      <c r="J18" s="67">
        <f t="shared" si="1"/>
        <v>0</v>
      </c>
    </row>
    <row r="19" spans="1:10" ht="16.2">
      <c r="A19" s="55"/>
      <c r="B19" s="56">
        <v>149</v>
      </c>
      <c r="C19" s="56"/>
      <c r="D19" s="63" t="s">
        <v>256</v>
      </c>
      <c r="E19" s="67">
        <v>0</v>
      </c>
      <c r="F19" s="67">
        <v>0</v>
      </c>
      <c r="G19" s="67">
        <v>14000</v>
      </c>
      <c r="H19" s="67">
        <v>14000</v>
      </c>
      <c r="I19" s="67">
        <f t="shared" si="0"/>
        <v>0</v>
      </c>
      <c r="J19" s="67">
        <f t="shared" si="1"/>
        <v>0</v>
      </c>
    </row>
    <row r="20" spans="1:10" ht="16.2">
      <c r="A20" s="55"/>
      <c r="B20" s="56">
        <v>151</v>
      </c>
      <c r="C20" s="56"/>
      <c r="D20" s="63" t="s">
        <v>257</v>
      </c>
      <c r="E20" s="67">
        <v>0</v>
      </c>
      <c r="F20" s="67">
        <v>0</v>
      </c>
      <c r="G20" s="67">
        <v>0</v>
      </c>
      <c r="H20" s="67">
        <v>0</v>
      </c>
      <c r="I20" s="67">
        <f t="shared" si="0"/>
        <v>0</v>
      </c>
      <c r="J20" s="67">
        <f t="shared" si="1"/>
        <v>0</v>
      </c>
    </row>
    <row r="21" spans="1:10" ht="16.2">
      <c r="A21" s="55"/>
      <c r="B21" s="56">
        <v>152</v>
      </c>
      <c r="C21" s="56"/>
      <c r="D21" s="63" t="s">
        <v>258</v>
      </c>
      <c r="E21" s="67">
        <v>0</v>
      </c>
      <c r="F21" s="67">
        <v>0</v>
      </c>
      <c r="G21" s="67">
        <v>0</v>
      </c>
      <c r="H21" s="67">
        <v>0</v>
      </c>
      <c r="I21" s="67">
        <f t="shared" si="0"/>
        <v>0</v>
      </c>
      <c r="J21" s="67">
        <f t="shared" si="1"/>
        <v>0</v>
      </c>
    </row>
    <row r="22" spans="1:10" ht="16.2">
      <c r="A22" s="55"/>
      <c r="B22" s="56">
        <v>153</v>
      </c>
      <c r="C22" s="56"/>
      <c r="D22" s="63" t="s">
        <v>259</v>
      </c>
      <c r="E22" s="67">
        <v>0</v>
      </c>
      <c r="F22" s="67">
        <v>0</v>
      </c>
      <c r="G22" s="67">
        <v>0</v>
      </c>
      <c r="H22" s="67">
        <v>0</v>
      </c>
      <c r="I22" s="67">
        <f t="shared" si="0"/>
        <v>0</v>
      </c>
      <c r="J22" s="67">
        <f t="shared" si="1"/>
        <v>0</v>
      </c>
    </row>
    <row r="23" spans="1:10" ht="16.2">
      <c r="A23" s="55"/>
      <c r="B23" s="56">
        <v>16101</v>
      </c>
      <c r="C23" s="56"/>
      <c r="D23" s="63" t="s">
        <v>72</v>
      </c>
      <c r="E23" s="67">
        <v>0</v>
      </c>
      <c r="F23" s="67">
        <v>0</v>
      </c>
      <c r="G23" s="67">
        <v>0</v>
      </c>
      <c r="H23" s="67">
        <v>0</v>
      </c>
      <c r="I23" s="67">
        <f t="shared" si="0"/>
        <v>0</v>
      </c>
      <c r="J23" s="67">
        <f t="shared" si="1"/>
        <v>0</v>
      </c>
    </row>
    <row r="24" spans="1:10" ht="16.2">
      <c r="A24" s="57"/>
      <c r="B24" s="56">
        <v>16201</v>
      </c>
      <c r="C24" s="56"/>
      <c r="D24" s="63" t="s">
        <v>73</v>
      </c>
      <c r="E24" s="67">
        <v>17681.7</v>
      </c>
      <c r="F24" s="67">
        <v>0</v>
      </c>
      <c r="G24" s="67">
        <v>0</v>
      </c>
      <c r="H24" s="67">
        <v>0</v>
      </c>
      <c r="I24" s="67">
        <f t="shared" si="0"/>
        <v>17681.7</v>
      </c>
      <c r="J24" s="67">
        <f t="shared" si="1"/>
        <v>0</v>
      </c>
    </row>
    <row r="25" spans="1:10" ht="16.2">
      <c r="A25" s="57"/>
      <c r="B25" s="56">
        <v>16202</v>
      </c>
      <c r="C25" s="56"/>
      <c r="D25" s="63" t="s">
        <v>74</v>
      </c>
      <c r="E25" s="67">
        <v>4336.5</v>
      </c>
      <c r="F25" s="67">
        <v>0</v>
      </c>
      <c r="G25" s="67">
        <v>0</v>
      </c>
      <c r="H25" s="67">
        <v>0</v>
      </c>
      <c r="I25" s="67">
        <f t="shared" si="0"/>
        <v>4336.5</v>
      </c>
      <c r="J25" s="67">
        <f t="shared" si="1"/>
        <v>0</v>
      </c>
    </row>
    <row r="26" spans="1:10" ht="16.2">
      <c r="A26" s="57"/>
      <c r="B26" s="56">
        <v>16203</v>
      </c>
      <c r="C26" s="56"/>
      <c r="D26" s="63" t="s">
        <v>75</v>
      </c>
      <c r="E26" s="67">
        <v>0</v>
      </c>
      <c r="F26" s="67">
        <v>0</v>
      </c>
      <c r="G26" s="67">
        <v>0</v>
      </c>
      <c r="H26" s="67">
        <v>0</v>
      </c>
      <c r="I26" s="67">
        <f t="shared" si="0"/>
        <v>0</v>
      </c>
      <c r="J26" s="67">
        <f t="shared" si="1"/>
        <v>0</v>
      </c>
    </row>
    <row r="27" spans="1:10" ht="16.2">
      <c r="A27" s="57"/>
      <c r="B27" s="56">
        <v>16204</v>
      </c>
      <c r="C27" s="56"/>
      <c r="D27" s="63" t="s">
        <v>76</v>
      </c>
      <c r="E27" s="67">
        <v>6344.8</v>
      </c>
      <c r="F27" s="67">
        <v>0</v>
      </c>
      <c r="G27" s="67">
        <v>0</v>
      </c>
      <c r="H27" s="67">
        <v>0</v>
      </c>
      <c r="I27" s="67">
        <f t="shared" si="0"/>
        <v>6344.8</v>
      </c>
      <c r="J27" s="67">
        <f t="shared" si="1"/>
        <v>0</v>
      </c>
    </row>
    <row r="28" spans="1:10" ht="16.2">
      <c r="A28" s="57"/>
      <c r="B28" s="56">
        <v>16205</v>
      </c>
      <c r="C28" s="56"/>
      <c r="D28" s="63" t="s">
        <v>77</v>
      </c>
      <c r="E28" s="67">
        <v>80100</v>
      </c>
      <c r="F28" s="67">
        <v>0</v>
      </c>
      <c r="G28" s="67">
        <v>0</v>
      </c>
      <c r="H28" s="67">
        <v>0</v>
      </c>
      <c r="I28" s="67">
        <f t="shared" si="0"/>
        <v>80100</v>
      </c>
      <c r="J28" s="67">
        <f t="shared" si="1"/>
        <v>0</v>
      </c>
    </row>
    <row r="29" spans="1:10" ht="16.2">
      <c r="A29" s="57"/>
      <c r="B29" s="56">
        <v>16206</v>
      </c>
      <c r="C29" s="56"/>
      <c r="D29" s="63" t="s">
        <v>78</v>
      </c>
      <c r="E29" s="67">
        <v>0</v>
      </c>
      <c r="F29" s="67">
        <v>0</v>
      </c>
      <c r="G29" s="67">
        <v>0</v>
      </c>
      <c r="H29" s="67">
        <v>0</v>
      </c>
      <c r="I29" s="67">
        <f t="shared" si="0"/>
        <v>0</v>
      </c>
      <c r="J29" s="67">
        <f t="shared" si="1"/>
        <v>0</v>
      </c>
    </row>
    <row r="30" spans="1:10" ht="16.2">
      <c r="A30" s="57"/>
      <c r="B30" s="56">
        <v>16207</v>
      </c>
      <c r="C30" s="56"/>
      <c r="D30" s="63" t="s">
        <v>79</v>
      </c>
      <c r="E30" s="67">
        <v>0</v>
      </c>
      <c r="F30" s="67">
        <v>0</v>
      </c>
      <c r="G30" s="67">
        <v>0</v>
      </c>
      <c r="H30" s="67">
        <v>0</v>
      </c>
      <c r="I30" s="67">
        <f t="shared" si="0"/>
        <v>0</v>
      </c>
      <c r="J30" s="67">
        <f t="shared" si="1"/>
        <v>0</v>
      </c>
    </row>
    <row r="31" spans="1:10" ht="16.2">
      <c r="A31" s="57"/>
      <c r="B31" s="56">
        <v>16209</v>
      </c>
      <c r="C31" s="56"/>
      <c r="D31" s="63" t="s">
        <v>80</v>
      </c>
      <c r="E31" s="67">
        <v>9440</v>
      </c>
      <c r="F31" s="67">
        <v>0</v>
      </c>
      <c r="G31" s="67">
        <v>0</v>
      </c>
      <c r="H31" s="67">
        <v>0</v>
      </c>
      <c r="I31" s="67">
        <f t="shared" si="0"/>
        <v>9440</v>
      </c>
      <c r="J31" s="67">
        <f t="shared" si="1"/>
        <v>0</v>
      </c>
    </row>
    <row r="32" spans="1:10" ht="16.2">
      <c r="A32" s="57"/>
      <c r="B32" s="57">
        <v>16210</v>
      </c>
      <c r="C32" s="57"/>
      <c r="D32" s="63" t="s">
        <v>81</v>
      </c>
      <c r="E32" s="67">
        <v>0</v>
      </c>
      <c r="F32" s="67">
        <v>0</v>
      </c>
      <c r="G32" s="67">
        <v>0</v>
      </c>
      <c r="H32" s="67">
        <v>0</v>
      </c>
      <c r="I32" s="67">
        <f t="shared" si="0"/>
        <v>0</v>
      </c>
      <c r="J32" s="67">
        <f t="shared" si="1"/>
        <v>0</v>
      </c>
    </row>
    <row r="33" spans="1:10" ht="16.2">
      <c r="A33" s="57"/>
      <c r="B33" s="57">
        <v>16211</v>
      </c>
      <c r="C33" s="57"/>
      <c r="D33" s="63" t="s">
        <v>82</v>
      </c>
      <c r="E33" s="67">
        <v>0</v>
      </c>
      <c r="F33" s="67">
        <v>0</v>
      </c>
      <c r="G33" s="67">
        <v>0</v>
      </c>
      <c r="H33" s="67">
        <v>0</v>
      </c>
      <c r="I33" s="67">
        <f t="shared" si="0"/>
        <v>0</v>
      </c>
      <c r="J33" s="67">
        <f t="shared" si="1"/>
        <v>0</v>
      </c>
    </row>
    <row r="34" spans="1:10" ht="16.2">
      <c r="A34" s="55"/>
      <c r="B34" s="57">
        <v>16212</v>
      </c>
      <c r="C34" s="57"/>
      <c r="D34" s="63" t="s">
        <v>83</v>
      </c>
      <c r="E34" s="67">
        <v>0</v>
      </c>
      <c r="F34" s="67">
        <v>0</v>
      </c>
      <c r="G34" s="67">
        <v>0</v>
      </c>
      <c r="H34" s="67">
        <v>0</v>
      </c>
      <c r="I34" s="67">
        <f t="shared" si="0"/>
        <v>0</v>
      </c>
      <c r="J34" s="67">
        <f t="shared" si="1"/>
        <v>0</v>
      </c>
    </row>
    <row r="35" spans="1:10" ht="16.2">
      <c r="A35" s="55"/>
      <c r="B35" s="56">
        <v>16301</v>
      </c>
      <c r="C35" s="56"/>
      <c r="D35" s="63" t="s">
        <v>84</v>
      </c>
      <c r="E35" s="67">
        <v>22468</v>
      </c>
      <c r="F35" s="67">
        <v>0</v>
      </c>
      <c r="G35" s="67">
        <v>0</v>
      </c>
      <c r="H35" s="67">
        <v>0</v>
      </c>
      <c r="I35" s="67">
        <f t="shared" si="0"/>
        <v>22468</v>
      </c>
      <c r="J35" s="67">
        <f t="shared" si="1"/>
        <v>0</v>
      </c>
    </row>
    <row r="36" spans="1:10" ht="16.2">
      <c r="A36" s="55"/>
      <c r="B36" s="56">
        <v>16302</v>
      </c>
      <c r="C36" s="56"/>
      <c r="D36" s="63" t="s">
        <v>85</v>
      </c>
      <c r="E36" s="67">
        <v>13880</v>
      </c>
      <c r="F36" s="67">
        <v>0</v>
      </c>
      <c r="G36" s="67">
        <v>0</v>
      </c>
      <c r="H36" s="67">
        <v>0</v>
      </c>
      <c r="I36" s="67">
        <f t="shared" si="0"/>
        <v>13880</v>
      </c>
      <c r="J36" s="67">
        <f t="shared" si="1"/>
        <v>0</v>
      </c>
    </row>
    <row r="37" spans="1:10" ht="16.2">
      <c r="A37" s="55"/>
      <c r="B37" s="56">
        <v>16309</v>
      </c>
      <c r="C37" s="56"/>
      <c r="D37" s="63" t="s">
        <v>86</v>
      </c>
      <c r="E37" s="67">
        <v>8100</v>
      </c>
      <c r="F37" s="67">
        <v>0</v>
      </c>
      <c r="G37" s="67">
        <v>0</v>
      </c>
      <c r="H37" s="67">
        <v>0</v>
      </c>
      <c r="I37" s="67">
        <f t="shared" si="0"/>
        <v>8100</v>
      </c>
      <c r="J37" s="67">
        <f t="shared" si="1"/>
        <v>0</v>
      </c>
    </row>
    <row r="38" spans="1:10" ht="16.2">
      <c r="A38" s="55"/>
      <c r="B38" s="56">
        <v>16401</v>
      </c>
      <c r="C38" s="56"/>
      <c r="D38" s="63" t="s">
        <v>87</v>
      </c>
      <c r="E38" s="67">
        <v>0</v>
      </c>
      <c r="F38" s="67">
        <v>0</v>
      </c>
      <c r="G38" s="67">
        <v>0</v>
      </c>
      <c r="H38" s="67">
        <v>0</v>
      </c>
      <c r="I38" s="67">
        <f t="shared" si="0"/>
        <v>0</v>
      </c>
      <c r="J38" s="67">
        <f t="shared" si="1"/>
        <v>0</v>
      </c>
    </row>
    <row r="39" spans="1:10" ht="16.2">
      <c r="A39" s="55"/>
      <c r="B39" s="56">
        <v>16402</v>
      </c>
      <c r="C39" s="56"/>
      <c r="D39" s="63" t="s">
        <v>88</v>
      </c>
      <c r="E39" s="67">
        <v>0</v>
      </c>
      <c r="F39" s="67">
        <v>0</v>
      </c>
      <c r="G39" s="67">
        <v>0</v>
      </c>
      <c r="H39" s="67">
        <v>0</v>
      </c>
      <c r="I39" s="67">
        <f t="shared" si="0"/>
        <v>0</v>
      </c>
      <c r="J39" s="67">
        <f t="shared" si="1"/>
        <v>0</v>
      </c>
    </row>
    <row r="40" spans="1:10" ht="16.2">
      <c r="A40" s="55"/>
      <c r="B40" s="56">
        <v>16403</v>
      </c>
      <c r="C40" s="56"/>
      <c r="D40" s="63" t="s">
        <v>89</v>
      </c>
      <c r="E40" s="67">
        <v>0</v>
      </c>
      <c r="F40" s="67">
        <v>0</v>
      </c>
      <c r="G40" s="67">
        <v>0</v>
      </c>
      <c r="H40" s="67">
        <v>0</v>
      </c>
      <c r="I40" s="67">
        <f t="shared" si="0"/>
        <v>0</v>
      </c>
      <c r="J40" s="67">
        <f t="shared" si="1"/>
        <v>0</v>
      </c>
    </row>
    <row r="41" spans="1:10" ht="16.2">
      <c r="A41" s="55"/>
      <c r="B41" s="56">
        <v>16501</v>
      </c>
      <c r="C41" s="56"/>
      <c r="D41" s="63" t="s">
        <v>90</v>
      </c>
      <c r="E41" s="67">
        <v>45150</v>
      </c>
      <c r="F41" s="67">
        <v>0</v>
      </c>
      <c r="G41" s="67">
        <v>0</v>
      </c>
      <c r="H41" s="67">
        <v>0</v>
      </c>
      <c r="I41" s="67">
        <f t="shared" si="0"/>
        <v>45150</v>
      </c>
      <c r="J41" s="67">
        <f t="shared" si="1"/>
        <v>0</v>
      </c>
    </row>
    <row r="42" spans="1:10" ht="16.2">
      <c r="A42" s="55"/>
      <c r="B42" s="56">
        <v>16502</v>
      </c>
      <c r="C42" s="56"/>
      <c r="D42" s="63" t="s">
        <v>91</v>
      </c>
      <c r="E42" s="67">
        <v>19021</v>
      </c>
      <c r="F42" s="67">
        <v>0</v>
      </c>
      <c r="G42" s="67">
        <v>19788</v>
      </c>
      <c r="H42" s="67">
        <v>3800</v>
      </c>
      <c r="I42" s="67">
        <f t="shared" si="0"/>
        <v>35009</v>
      </c>
      <c r="J42" s="67">
        <f t="shared" si="1"/>
        <v>0</v>
      </c>
    </row>
    <row r="43" spans="1:10" ht="16.2">
      <c r="A43" s="55"/>
      <c r="B43" s="56">
        <v>16503</v>
      </c>
      <c r="C43" s="56"/>
      <c r="D43" s="63" t="s">
        <v>92</v>
      </c>
      <c r="E43" s="67">
        <v>12700</v>
      </c>
      <c r="F43" s="67">
        <v>0</v>
      </c>
      <c r="G43" s="67">
        <v>0</v>
      </c>
      <c r="H43" s="67">
        <v>0</v>
      </c>
      <c r="I43" s="67">
        <f t="shared" si="0"/>
        <v>12700</v>
      </c>
      <c r="J43" s="67">
        <f t="shared" si="1"/>
        <v>0</v>
      </c>
    </row>
    <row r="44" spans="1:10" ht="16.2">
      <c r="A44" s="55"/>
      <c r="B44" s="56">
        <v>16504</v>
      </c>
      <c r="C44" s="56"/>
      <c r="D44" s="63" t="s">
        <v>93</v>
      </c>
      <c r="E44" s="67">
        <v>0</v>
      </c>
      <c r="F44" s="67">
        <v>0</v>
      </c>
      <c r="G44" s="67">
        <v>0</v>
      </c>
      <c r="H44" s="67">
        <v>0</v>
      </c>
      <c r="I44" s="67">
        <f t="shared" si="0"/>
        <v>0</v>
      </c>
      <c r="J44" s="67">
        <f t="shared" si="1"/>
        <v>0</v>
      </c>
    </row>
    <row r="45" spans="1:10" ht="16.2">
      <c r="A45" s="55"/>
      <c r="B45" s="56">
        <v>16509</v>
      </c>
      <c r="C45" s="56"/>
      <c r="D45" s="63" t="s">
        <v>94</v>
      </c>
      <c r="E45" s="67">
        <v>0</v>
      </c>
      <c r="F45" s="67">
        <v>0</v>
      </c>
      <c r="G45" s="67">
        <v>0</v>
      </c>
      <c r="H45" s="67">
        <v>0</v>
      </c>
      <c r="I45" s="67">
        <f t="shared" si="0"/>
        <v>0</v>
      </c>
      <c r="J45" s="67">
        <f t="shared" si="1"/>
        <v>0</v>
      </c>
    </row>
    <row r="46" spans="1:10" ht="16.2">
      <c r="A46" s="55"/>
      <c r="B46" s="56">
        <v>16601</v>
      </c>
      <c r="C46" s="56"/>
      <c r="D46" s="63" t="s">
        <v>95</v>
      </c>
      <c r="E46" s="67">
        <v>0</v>
      </c>
      <c r="F46" s="67">
        <v>0</v>
      </c>
      <c r="G46" s="67">
        <v>0</v>
      </c>
      <c r="H46" s="67">
        <v>0</v>
      </c>
      <c r="I46" s="67">
        <f t="shared" si="0"/>
        <v>0</v>
      </c>
      <c r="J46" s="67">
        <f t="shared" si="1"/>
        <v>0</v>
      </c>
    </row>
    <row r="47" spans="1:10" ht="16.2">
      <c r="A47" s="55"/>
      <c r="B47" s="56">
        <v>17101</v>
      </c>
      <c r="C47" s="56"/>
      <c r="D47" s="63" t="s">
        <v>96</v>
      </c>
      <c r="E47" s="67">
        <v>15300</v>
      </c>
      <c r="F47" s="67">
        <v>0</v>
      </c>
      <c r="G47" s="67">
        <v>0</v>
      </c>
      <c r="H47" s="67">
        <v>0</v>
      </c>
      <c r="I47" s="67">
        <f t="shared" si="0"/>
        <v>15300</v>
      </c>
      <c r="J47" s="67">
        <f t="shared" si="1"/>
        <v>0</v>
      </c>
    </row>
    <row r="48" spans="1:10" ht="16.2">
      <c r="A48" s="55"/>
      <c r="B48" s="56">
        <v>17102</v>
      </c>
      <c r="C48" s="56"/>
      <c r="D48" s="63" t="s">
        <v>97</v>
      </c>
      <c r="E48" s="67">
        <v>272870</v>
      </c>
      <c r="F48" s="67">
        <v>0</v>
      </c>
      <c r="G48" s="67">
        <v>0</v>
      </c>
      <c r="H48" s="67">
        <v>0</v>
      </c>
      <c r="I48" s="67">
        <f t="shared" si="0"/>
        <v>272870</v>
      </c>
      <c r="J48" s="67">
        <f t="shared" si="1"/>
        <v>0</v>
      </c>
    </row>
    <row r="49" spans="1:10" ht="16.2">
      <c r="A49" s="55"/>
      <c r="B49" s="56">
        <v>17109</v>
      </c>
      <c r="C49" s="56"/>
      <c r="D49" s="63" t="s">
        <v>98</v>
      </c>
      <c r="E49" s="67">
        <v>0</v>
      </c>
      <c r="F49" s="67">
        <v>0</v>
      </c>
      <c r="G49" s="67">
        <v>0</v>
      </c>
      <c r="H49" s="67">
        <v>0</v>
      </c>
      <c r="I49" s="67">
        <f t="shared" si="0"/>
        <v>0</v>
      </c>
      <c r="J49" s="67">
        <f t="shared" si="1"/>
        <v>0</v>
      </c>
    </row>
    <row r="50" spans="1:10" ht="16.2">
      <c r="A50" s="55"/>
      <c r="B50" s="56">
        <v>19101</v>
      </c>
      <c r="C50" s="56"/>
      <c r="D50" s="63" t="s">
        <v>99</v>
      </c>
      <c r="E50" s="67">
        <v>0</v>
      </c>
      <c r="F50" s="67">
        <v>0</v>
      </c>
      <c r="G50" s="67">
        <v>0</v>
      </c>
      <c r="H50" s="67">
        <v>0</v>
      </c>
      <c r="I50" s="67">
        <f>IF((F50-G50+H50)&lt;0,F50-G50+H50,0)</f>
        <v>0</v>
      </c>
      <c r="J50" s="67">
        <f>IF((F50-G50+H50)&gt;0,F50-G50+H50,0)</f>
        <v>0</v>
      </c>
    </row>
    <row r="51" spans="1:10" ht="16.2">
      <c r="A51" s="55"/>
      <c r="B51" s="56">
        <v>19201</v>
      </c>
      <c r="C51" s="56"/>
      <c r="D51" s="63" t="s">
        <v>100</v>
      </c>
      <c r="E51" s="67">
        <v>0</v>
      </c>
      <c r="F51" s="67">
        <v>15293.6</v>
      </c>
      <c r="G51" s="67">
        <v>0</v>
      </c>
      <c r="H51" s="67">
        <v>2388.1</v>
      </c>
      <c r="I51" s="67">
        <f t="shared" ref="I51:I114" si="2">IF((F51-G51+H51)&lt;0,F51-G51+H51,0)</f>
        <v>0</v>
      </c>
      <c r="J51" s="67">
        <f t="shared" ref="J51:J114" si="3">IF((F51-G51+H51)&gt;0,F51-G51+H51,0)</f>
        <v>17681.7</v>
      </c>
    </row>
    <row r="52" spans="1:10" ht="16.2">
      <c r="A52" s="55"/>
      <c r="B52" s="56">
        <v>19202</v>
      </c>
      <c r="C52" s="56"/>
      <c r="D52" s="63" t="s">
        <v>101</v>
      </c>
      <c r="E52" s="67">
        <v>0</v>
      </c>
      <c r="F52" s="67">
        <v>4336.5</v>
      </c>
      <c r="G52" s="67">
        <v>0</v>
      </c>
      <c r="H52" s="67">
        <v>0</v>
      </c>
      <c r="I52" s="67">
        <f t="shared" si="2"/>
        <v>0</v>
      </c>
      <c r="J52" s="67">
        <f t="shared" si="3"/>
        <v>4336.5</v>
      </c>
    </row>
    <row r="53" spans="1:10" ht="16.2">
      <c r="A53" s="55"/>
      <c r="B53" s="56">
        <v>19203</v>
      </c>
      <c r="C53" s="56"/>
      <c r="D53" s="63" t="s">
        <v>102</v>
      </c>
      <c r="E53" s="67">
        <v>0</v>
      </c>
      <c r="F53" s="67">
        <v>0</v>
      </c>
      <c r="G53" s="67">
        <v>0</v>
      </c>
      <c r="H53" s="67">
        <v>0</v>
      </c>
      <c r="I53" s="67">
        <f t="shared" si="2"/>
        <v>0</v>
      </c>
      <c r="J53" s="67">
        <f t="shared" si="3"/>
        <v>0</v>
      </c>
    </row>
    <row r="54" spans="1:10" ht="16.2">
      <c r="A54" s="55"/>
      <c r="B54" s="56">
        <v>19204</v>
      </c>
      <c r="C54" s="56"/>
      <c r="D54" s="63" t="s">
        <v>103</v>
      </c>
      <c r="E54" s="67">
        <v>0</v>
      </c>
      <c r="F54" s="67">
        <v>6344.8</v>
      </c>
      <c r="G54" s="67">
        <v>0</v>
      </c>
      <c r="H54" s="67">
        <v>0</v>
      </c>
      <c r="I54" s="67">
        <f t="shared" si="2"/>
        <v>0</v>
      </c>
      <c r="J54" s="67">
        <f t="shared" si="3"/>
        <v>6344.8</v>
      </c>
    </row>
    <row r="55" spans="1:10" ht="16.2">
      <c r="A55" s="55"/>
      <c r="B55" s="56">
        <v>19205</v>
      </c>
      <c r="C55" s="56"/>
      <c r="D55" s="63" t="s">
        <v>104</v>
      </c>
      <c r="E55" s="67">
        <v>0</v>
      </c>
      <c r="F55" s="67">
        <v>72408</v>
      </c>
      <c r="G55" s="67">
        <v>0</v>
      </c>
      <c r="H55" s="67">
        <v>2814</v>
      </c>
      <c r="I55" s="67">
        <f t="shared" si="2"/>
        <v>0</v>
      </c>
      <c r="J55" s="67">
        <f t="shared" si="3"/>
        <v>75222</v>
      </c>
    </row>
    <row r="56" spans="1:10" ht="16.2">
      <c r="A56" s="55"/>
      <c r="B56" s="56">
        <v>19206</v>
      </c>
      <c r="C56" s="56"/>
      <c r="D56" s="63" t="s">
        <v>105</v>
      </c>
      <c r="E56" s="67">
        <v>0</v>
      </c>
      <c r="F56" s="67">
        <v>0</v>
      </c>
      <c r="G56" s="67">
        <v>0</v>
      </c>
      <c r="H56" s="67">
        <v>0</v>
      </c>
      <c r="I56" s="67">
        <f t="shared" si="2"/>
        <v>0</v>
      </c>
      <c r="J56" s="67">
        <f t="shared" si="3"/>
        <v>0</v>
      </c>
    </row>
    <row r="57" spans="1:10" ht="16.2">
      <c r="A57" s="55"/>
      <c r="B57" s="56">
        <v>19207</v>
      </c>
      <c r="C57" s="56"/>
      <c r="D57" s="63" t="s">
        <v>106</v>
      </c>
      <c r="E57" s="67">
        <v>0</v>
      </c>
      <c r="F57" s="67">
        <v>0</v>
      </c>
      <c r="G57" s="67">
        <v>0</v>
      </c>
      <c r="H57" s="67">
        <v>0</v>
      </c>
      <c r="I57" s="67">
        <f t="shared" si="2"/>
        <v>0</v>
      </c>
      <c r="J57" s="67">
        <f t="shared" si="3"/>
        <v>0</v>
      </c>
    </row>
    <row r="58" spans="1:10" ht="16.2">
      <c r="A58" s="55"/>
      <c r="B58" s="56">
        <v>19209</v>
      </c>
      <c r="C58" s="56"/>
      <c r="D58" s="63" t="s">
        <v>107</v>
      </c>
      <c r="E58" s="67">
        <v>0</v>
      </c>
      <c r="F58" s="67">
        <v>9440</v>
      </c>
      <c r="G58" s="67">
        <v>0</v>
      </c>
      <c r="H58" s="67">
        <v>0</v>
      </c>
      <c r="I58" s="67">
        <f t="shared" si="2"/>
        <v>0</v>
      </c>
      <c r="J58" s="67">
        <f t="shared" si="3"/>
        <v>9440</v>
      </c>
    </row>
    <row r="59" spans="1:10" ht="16.2">
      <c r="A59" s="55"/>
      <c r="B59" s="57">
        <v>19210</v>
      </c>
      <c r="C59" s="57"/>
      <c r="D59" s="63" t="s">
        <v>108</v>
      </c>
      <c r="E59" s="67">
        <v>0</v>
      </c>
      <c r="F59" s="67">
        <v>0</v>
      </c>
      <c r="G59" s="67">
        <v>0</v>
      </c>
      <c r="H59" s="67">
        <v>0</v>
      </c>
      <c r="I59" s="67">
        <f t="shared" si="2"/>
        <v>0</v>
      </c>
      <c r="J59" s="67">
        <f t="shared" si="3"/>
        <v>0</v>
      </c>
    </row>
    <row r="60" spans="1:10" ht="16.2">
      <c r="A60" s="55"/>
      <c r="B60" s="57">
        <v>19211</v>
      </c>
      <c r="C60" s="57"/>
      <c r="D60" s="63" t="s">
        <v>109</v>
      </c>
      <c r="E60" s="67">
        <v>0</v>
      </c>
      <c r="F60" s="67">
        <v>0</v>
      </c>
      <c r="G60" s="67">
        <v>0</v>
      </c>
      <c r="H60" s="67">
        <v>0</v>
      </c>
      <c r="I60" s="67">
        <f t="shared" si="2"/>
        <v>0</v>
      </c>
      <c r="J60" s="67">
        <f t="shared" si="3"/>
        <v>0</v>
      </c>
    </row>
    <row r="61" spans="1:10" ht="16.2">
      <c r="A61" s="55"/>
      <c r="B61" s="57">
        <v>19212</v>
      </c>
      <c r="C61" s="57"/>
      <c r="D61" s="63" t="s">
        <v>110</v>
      </c>
      <c r="E61" s="67">
        <v>0</v>
      </c>
      <c r="F61" s="67">
        <v>0</v>
      </c>
      <c r="G61" s="67">
        <v>0</v>
      </c>
      <c r="H61" s="67">
        <v>0</v>
      </c>
      <c r="I61" s="67">
        <f t="shared" si="2"/>
        <v>0</v>
      </c>
      <c r="J61" s="67">
        <f t="shared" si="3"/>
        <v>0</v>
      </c>
    </row>
    <row r="62" spans="1:10" ht="16.2">
      <c r="A62" s="55"/>
      <c r="B62" s="56">
        <v>19301</v>
      </c>
      <c r="C62" s="56"/>
      <c r="D62" s="63" t="s">
        <v>111</v>
      </c>
      <c r="E62" s="67">
        <v>0</v>
      </c>
      <c r="F62" s="67">
        <v>22468</v>
      </c>
      <c r="G62" s="67">
        <v>0</v>
      </c>
      <c r="H62" s="67">
        <v>0</v>
      </c>
      <c r="I62" s="67">
        <f t="shared" si="2"/>
        <v>0</v>
      </c>
      <c r="J62" s="67">
        <f t="shared" si="3"/>
        <v>22468</v>
      </c>
    </row>
    <row r="63" spans="1:10" ht="16.2">
      <c r="A63" s="55"/>
      <c r="B63" s="56">
        <v>19302</v>
      </c>
      <c r="C63" s="56"/>
      <c r="D63" s="63" t="s">
        <v>112</v>
      </c>
      <c r="E63" s="67">
        <v>0</v>
      </c>
      <c r="F63" s="67">
        <v>13880</v>
      </c>
      <c r="G63" s="67">
        <v>0</v>
      </c>
      <c r="H63" s="67">
        <v>0</v>
      </c>
      <c r="I63" s="67">
        <f t="shared" si="2"/>
        <v>0</v>
      </c>
      <c r="J63" s="67">
        <f t="shared" si="3"/>
        <v>13880</v>
      </c>
    </row>
    <row r="64" spans="1:10" ht="16.2">
      <c r="A64" s="55"/>
      <c r="B64" s="56">
        <v>19309</v>
      </c>
      <c r="C64" s="56"/>
      <c r="D64" s="63" t="s">
        <v>113</v>
      </c>
      <c r="E64" s="67">
        <v>0</v>
      </c>
      <c r="F64" s="67">
        <v>8100</v>
      </c>
      <c r="G64" s="67">
        <v>0</v>
      </c>
      <c r="H64" s="67">
        <v>0</v>
      </c>
      <c r="I64" s="67">
        <f t="shared" si="2"/>
        <v>0</v>
      </c>
      <c r="J64" s="67">
        <f t="shared" si="3"/>
        <v>8100</v>
      </c>
    </row>
    <row r="65" spans="1:10" ht="16.2">
      <c r="A65" s="55"/>
      <c r="B65" s="56">
        <v>19401</v>
      </c>
      <c r="C65" s="56"/>
      <c r="D65" s="63" t="s">
        <v>114</v>
      </c>
      <c r="E65" s="67">
        <v>0</v>
      </c>
      <c r="F65" s="67">
        <v>0</v>
      </c>
      <c r="G65" s="67">
        <v>0</v>
      </c>
      <c r="H65" s="67">
        <v>0</v>
      </c>
      <c r="I65" s="67">
        <f t="shared" si="2"/>
        <v>0</v>
      </c>
      <c r="J65" s="67">
        <f t="shared" si="3"/>
        <v>0</v>
      </c>
    </row>
    <row r="66" spans="1:10" ht="16.2">
      <c r="A66" s="55"/>
      <c r="B66" s="56">
        <v>19402</v>
      </c>
      <c r="C66" s="56"/>
      <c r="D66" s="63" t="s">
        <v>115</v>
      </c>
      <c r="E66" s="67">
        <v>0</v>
      </c>
      <c r="F66" s="67">
        <v>0</v>
      </c>
      <c r="G66" s="67">
        <v>0</v>
      </c>
      <c r="H66" s="67">
        <v>0</v>
      </c>
      <c r="I66" s="67">
        <f t="shared" si="2"/>
        <v>0</v>
      </c>
      <c r="J66" s="67">
        <f t="shared" si="3"/>
        <v>0</v>
      </c>
    </row>
    <row r="67" spans="1:10" ht="16.2">
      <c r="A67" s="55"/>
      <c r="B67" s="56">
        <v>19403</v>
      </c>
      <c r="C67" s="56"/>
      <c r="D67" s="63" t="s">
        <v>116</v>
      </c>
      <c r="E67" s="67">
        <v>0</v>
      </c>
      <c r="F67" s="67">
        <v>0</v>
      </c>
      <c r="G67" s="67">
        <v>0</v>
      </c>
      <c r="H67" s="67">
        <v>0</v>
      </c>
      <c r="I67" s="67">
        <f t="shared" si="2"/>
        <v>0</v>
      </c>
      <c r="J67" s="67">
        <f t="shared" si="3"/>
        <v>0</v>
      </c>
    </row>
    <row r="68" spans="1:10" ht="16.2">
      <c r="A68" s="55"/>
      <c r="B68" s="56">
        <v>19501</v>
      </c>
      <c r="C68" s="56"/>
      <c r="D68" s="63" t="s">
        <v>117</v>
      </c>
      <c r="E68" s="67">
        <v>0</v>
      </c>
      <c r="F68" s="67">
        <v>45150</v>
      </c>
      <c r="G68" s="67">
        <v>0</v>
      </c>
      <c r="H68" s="67">
        <v>0</v>
      </c>
      <c r="I68" s="67">
        <f t="shared" si="2"/>
        <v>0</v>
      </c>
      <c r="J68" s="67">
        <f t="shared" si="3"/>
        <v>45150</v>
      </c>
    </row>
    <row r="69" spans="1:10" ht="16.2">
      <c r="A69" s="55"/>
      <c r="B69" s="56">
        <v>19502</v>
      </c>
      <c r="C69" s="56"/>
      <c r="D69" s="63" t="s">
        <v>118</v>
      </c>
      <c r="E69" s="67">
        <v>0</v>
      </c>
      <c r="F69" s="67">
        <v>19021</v>
      </c>
      <c r="G69" s="67">
        <v>3800</v>
      </c>
      <c r="H69" s="67">
        <v>3957.6</v>
      </c>
      <c r="I69" s="67">
        <f t="shared" si="2"/>
        <v>0</v>
      </c>
      <c r="J69" s="67">
        <f t="shared" si="3"/>
        <v>19178.599999999999</v>
      </c>
    </row>
    <row r="70" spans="1:10" ht="16.2">
      <c r="A70" s="55"/>
      <c r="B70" s="56">
        <v>19503</v>
      </c>
      <c r="C70" s="56"/>
      <c r="D70" s="63" t="s">
        <v>119</v>
      </c>
      <c r="E70" s="67">
        <v>0</v>
      </c>
      <c r="F70" s="67">
        <v>12700</v>
      </c>
      <c r="G70" s="67">
        <v>0</v>
      </c>
      <c r="H70" s="67">
        <v>0</v>
      </c>
      <c r="I70" s="67">
        <f t="shared" si="2"/>
        <v>0</v>
      </c>
      <c r="J70" s="67">
        <f t="shared" si="3"/>
        <v>12700</v>
      </c>
    </row>
    <row r="71" spans="1:10" ht="16.2">
      <c r="A71" s="55"/>
      <c r="B71" s="56">
        <v>19504</v>
      </c>
      <c r="C71" s="56"/>
      <c r="D71" s="63" t="s">
        <v>120</v>
      </c>
      <c r="E71" s="67">
        <v>0</v>
      </c>
      <c r="F71" s="67">
        <v>0</v>
      </c>
      <c r="G71" s="67">
        <v>0</v>
      </c>
      <c r="H71" s="67">
        <v>0</v>
      </c>
      <c r="I71" s="67">
        <f t="shared" si="2"/>
        <v>0</v>
      </c>
      <c r="J71" s="67">
        <f t="shared" si="3"/>
        <v>0</v>
      </c>
    </row>
    <row r="72" spans="1:10" ht="16.2">
      <c r="A72" s="55"/>
      <c r="B72" s="56">
        <v>19509</v>
      </c>
      <c r="C72" s="56"/>
      <c r="D72" s="63" t="s">
        <v>121</v>
      </c>
      <c r="E72" s="67">
        <v>0</v>
      </c>
      <c r="F72" s="67">
        <v>0</v>
      </c>
      <c r="G72" s="67">
        <v>0</v>
      </c>
      <c r="H72" s="67">
        <v>0</v>
      </c>
      <c r="I72" s="67">
        <f t="shared" si="2"/>
        <v>0</v>
      </c>
      <c r="J72" s="67">
        <f t="shared" si="3"/>
        <v>0</v>
      </c>
    </row>
    <row r="73" spans="1:10" ht="16.2">
      <c r="A73" s="55"/>
      <c r="B73" s="56">
        <v>19601</v>
      </c>
      <c r="C73" s="56"/>
      <c r="D73" s="63" t="s">
        <v>122</v>
      </c>
      <c r="E73" s="67">
        <v>0</v>
      </c>
      <c r="F73" s="67">
        <v>0</v>
      </c>
      <c r="G73" s="67">
        <v>0</v>
      </c>
      <c r="H73" s="67">
        <v>0</v>
      </c>
      <c r="I73" s="67">
        <f t="shared" si="2"/>
        <v>0</v>
      </c>
      <c r="J73" s="67">
        <f t="shared" si="3"/>
        <v>0</v>
      </c>
    </row>
    <row r="74" spans="1:10" ht="16.2">
      <c r="A74" s="55"/>
      <c r="B74" s="56">
        <v>19701</v>
      </c>
      <c r="C74" s="56"/>
      <c r="D74" s="63" t="s">
        <v>123</v>
      </c>
      <c r="E74" s="67">
        <v>0</v>
      </c>
      <c r="F74" s="67">
        <v>15300</v>
      </c>
      <c r="G74" s="67">
        <v>0</v>
      </c>
      <c r="H74" s="67">
        <v>0</v>
      </c>
      <c r="I74" s="67">
        <f t="shared" si="2"/>
        <v>0</v>
      </c>
      <c r="J74" s="67">
        <f t="shared" si="3"/>
        <v>15300</v>
      </c>
    </row>
    <row r="75" spans="1:10" ht="16.2">
      <c r="A75" s="55"/>
      <c r="B75" s="56">
        <v>19702</v>
      </c>
      <c r="C75" s="56"/>
      <c r="D75" s="63" t="s">
        <v>124</v>
      </c>
      <c r="E75" s="67">
        <v>0</v>
      </c>
      <c r="F75" s="67">
        <v>267302.21999999997</v>
      </c>
      <c r="G75" s="67">
        <v>0</v>
      </c>
      <c r="H75" s="67">
        <v>5567.78</v>
      </c>
      <c r="I75" s="67">
        <f t="shared" si="2"/>
        <v>0</v>
      </c>
      <c r="J75" s="67">
        <f t="shared" si="3"/>
        <v>272870</v>
      </c>
    </row>
    <row r="76" spans="1:10" ht="16.2">
      <c r="A76" s="55"/>
      <c r="B76" s="56">
        <v>19709</v>
      </c>
      <c r="C76" s="56"/>
      <c r="D76" s="63" t="s">
        <v>125</v>
      </c>
      <c r="E76" s="67">
        <v>0</v>
      </c>
      <c r="F76" s="67">
        <v>0</v>
      </c>
      <c r="G76" s="67">
        <v>0</v>
      </c>
      <c r="H76" s="67">
        <v>0</v>
      </c>
      <c r="I76" s="67">
        <f t="shared" si="2"/>
        <v>0</v>
      </c>
      <c r="J76" s="67">
        <f t="shared" si="3"/>
        <v>0</v>
      </c>
    </row>
    <row r="77" spans="1:10" ht="16.2">
      <c r="A77" s="55"/>
      <c r="B77" s="56">
        <v>201</v>
      </c>
      <c r="C77" s="56"/>
      <c r="D77" s="63" t="s">
        <v>260</v>
      </c>
      <c r="E77" s="67">
        <v>0</v>
      </c>
      <c r="F77" s="67">
        <v>2546.5</v>
      </c>
      <c r="G77" s="67">
        <v>11049.66</v>
      </c>
      <c r="H77" s="67">
        <v>8503.16</v>
      </c>
      <c r="I77" s="67">
        <f t="shared" si="2"/>
        <v>0</v>
      </c>
      <c r="J77" s="67">
        <f t="shared" si="3"/>
        <v>0</v>
      </c>
    </row>
    <row r="78" spans="1:10" ht="16.2">
      <c r="A78" s="55"/>
      <c r="B78" s="56">
        <v>211</v>
      </c>
      <c r="C78" s="56"/>
      <c r="D78" s="63" t="s">
        <v>261</v>
      </c>
      <c r="E78" s="67">
        <v>0</v>
      </c>
      <c r="F78" s="67">
        <v>1652</v>
      </c>
      <c r="G78" s="67">
        <v>3773.75</v>
      </c>
      <c r="H78" s="67">
        <v>5913.75</v>
      </c>
      <c r="I78" s="67">
        <f t="shared" si="2"/>
        <v>0</v>
      </c>
      <c r="J78" s="67">
        <f t="shared" si="3"/>
        <v>3792</v>
      </c>
    </row>
    <row r="79" spans="1:10" ht="16.2">
      <c r="A79" s="55"/>
      <c r="B79" s="56">
        <v>212</v>
      </c>
      <c r="C79" s="56"/>
      <c r="D79" s="63" t="s">
        <v>262</v>
      </c>
      <c r="E79" s="67">
        <v>0</v>
      </c>
      <c r="F79" s="67">
        <v>0</v>
      </c>
      <c r="G79" s="67">
        <v>0</v>
      </c>
      <c r="H79" s="67">
        <v>0</v>
      </c>
      <c r="I79" s="67">
        <f t="shared" si="2"/>
        <v>0</v>
      </c>
      <c r="J79" s="67">
        <f t="shared" si="3"/>
        <v>0</v>
      </c>
    </row>
    <row r="80" spans="1:10" ht="16.2">
      <c r="A80" s="55"/>
      <c r="B80" s="56">
        <v>213</v>
      </c>
      <c r="C80" s="56"/>
      <c r="D80" s="63" t="s">
        <v>263</v>
      </c>
      <c r="E80" s="67">
        <v>0</v>
      </c>
      <c r="F80" s="67">
        <v>0</v>
      </c>
      <c r="G80" s="67">
        <v>0</v>
      </c>
      <c r="H80" s="67">
        <v>0</v>
      </c>
      <c r="I80" s="67">
        <f t="shared" si="2"/>
        <v>0</v>
      </c>
      <c r="J80" s="67">
        <f t="shared" si="3"/>
        <v>0</v>
      </c>
    </row>
    <row r="81" spans="1:10" ht="16.2">
      <c r="A81" s="55"/>
      <c r="B81" s="56">
        <v>214</v>
      </c>
      <c r="C81" s="56"/>
      <c r="D81" s="63" t="s">
        <v>264</v>
      </c>
      <c r="E81" s="67">
        <v>0</v>
      </c>
      <c r="F81" s="67">
        <v>0</v>
      </c>
      <c r="G81" s="67">
        <v>0</v>
      </c>
      <c r="H81" s="67">
        <v>0</v>
      </c>
      <c r="I81" s="67">
        <f t="shared" si="2"/>
        <v>0</v>
      </c>
      <c r="J81" s="67">
        <f t="shared" si="3"/>
        <v>0</v>
      </c>
    </row>
    <row r="82" spans="1:10" ht="16.2">
      <c r="A82" s="55"/>
      <c r="B82" s="56">
        <v>215</v>
      </c>
      <c r="C82" s="56"/>
      <c r="D82" s="63" t="s">
        <v>265</v>
      </c>
      <c r="E82" s="67">
        <v>0</v>
      </c>
      <c r="F82" s="67">
        <v>0</v>
      </c>
      <c r="G82" s="67">
        <v>0</v>
      </c>
      <c r="H82" s="67">
        <v>0</v>
      </c>
      <c r="I82" s="67">
        <f t="shared" si="2"/>
        <v>0</v>
      </c>
      <c r="J82" s="67">
        <f t="shared" si="3"/>
        <v>0</v>
      </c>
    </row>
    <row r="83" spans="1:10" ht="16.2">
      <c r="A83" s="55"/>
      <c r="B83" s="56">
        <v>216</v>
      </c>
      <c r="C83" s="56"/>
      <c r="D83" s="63" t="s">
        <v>266</v>
      </c>
      <c r="E83" s="67">
        <v>0</v>
      </c>
      <c r="F83" s="67">
        <v>0</v>
      </c>
      <c r="G83" s="67">
        <v>0</v>
      </c>
      <c r="H83" s="67">
        <v>0</v>
      </c>
      <c r="I83" s="67">
        <f t="shared" si="2"/>
        <v>0</v>
      </c>
      <c r="J83" s="67">
        <f t="shared" si="3"/>
        <v>0</v>
      </c>
    </row>
    <row r="84" spans="1:10" ht="16.2">
      <c r="A84" s="55"/>
      <c r="B84" s="56">
        <v>217</v>
      </c>
      <c r="C84" s="56"/>
      <c r="D84" s="63" t="s">
        <v>267</v>
      </c>
      <c r="E84" s="67">
        <v>0</v>
      </c>
      <c r="F84" s="67">
        <v>4118</v>
      </c>
      <c r="G84" s="67">
        <v>9533</v>
      </c>
      <c r="H84" s="67">
        <v>8555</v>
      </c>
      <c r="I84" s="67">
        <f t="shared" si="2"/>
        <v>0</v>
      </c>
      <c r="J84" s="67">
        <f t="shared" si="3"/>
        <v>3140</v>
      </c>
    </row>
    <row r="85" spans="1:10" ht="16.2">
      <c r="A85" s="55"/>
      <c r="B85" s="56">
        <v>218</v>
      </c>
      <c r="C85" s="56"/>
      <c r="D85" s="63" t="s">
        <v>268</v>
      </c>
      <c r="E85" s="67">
        <v>0</v>
      </c>
      <c r="F85" s="67">
        <v>0</v>
      </c>
      <c r="G85" s="67">
        <v>0</v>
      </c>
      <c r="H85" s="67">
        <v>0</v>
      </c>
      <c r="I85" s="67">
        <f t="shared" si="2"/>
        <v>0</v>
      </c>
      <c r="J85" s="67">
        <f t="shared" si="3"/>
        <v>0</v>
      </c>
    </row>
    <row r="86" spans="1:10" ht="16.2">
      <c r="A86" s="55"/>
      <c r="B86" s="56">
        <v>21901</v>
      </c>
      <c r="C86" s="56"/>
      <c r="D86" s="63" t="s">
        <v>126</v>
      </c>
      <c r="E86" s="67">
        <v>0</v>
      </c>
      <c r="F86" s="67">
        <v>0</v>
      </c>
      <c r="G86" s="67">
        <v>0</v>
      </c>
      <c r="H86" s="67">
        <v>0</v>
      </c>
      <c r="I86" s="67">
        <f t="shared" si="2"/>
        <v>0</v>
      </c>
      <c r="J86" s="67">
        <f t="shared" si="3"/>
        <v>0</v>
      </c>
    </row>
    <row r="87" spans="1:10" ht="16.2">
      <c r="A87" s="55"/>
      <c r="B87" s="56">
        <v>21902</v>
      </c>
      <c r="C87" s="56"/>
      <c r="D87" s="63" t="s">
        <v>127</v>
      </c>
      <c r="E87" s="67">
        <v>0</v>
      </c>
      <c r="F87" s="67">
        <v>0</v>
      </c>
      <c r="G87" s="67">
        <v>0</v>
      </c>
      <c r="H87" s="67">
        <v>0</v>
      </c>
      <c r="I87" s="67">
        <f t="shared" si="2"/>
        <v>0</v>
      </c>
      <c r="J87" s="67">
        <f t="shared" si="3"/>
        <v>0</v>
      </c>
    </row>
    <row r="88" spans="1:10" ht="16.2">
      <c r="A88" s="55"/>
      <c r="B88" s="56">
        <v>21903</v>
      </c>
      <c r="C88" s="56"/>
      <c r="D88" s="63" t="s">
        <v>128</v>
      </c>
      <c r="E88" s="67">
        <v>0</v>
      </c>
      <c r="F88" s="67">
        <v>89000</v>
      </c>
      <c r="G88" s="67">
        <v>108000</v>
      </c>
      <c r="H88" s="67">
        <v>108000</v>
      </c>
      <c r="I88" s="67">
        <f t="shared" si="2"/>
        <v>0</v>
      </c>
      <c r="J88" s="67">
        <f t="shared" si="3"/>
        <v>89000</v>
      </c>
    </row>
    <row r="89" spans="1:10" ht="16.2">
      <c r="A89" s="55"/>
      <c r="B89" s="56">
        <v>221</v>
      </c>
      <c r="C89" s="56"/>
      <c r="D89" s="63" t="s">
        <v>269</v>
      </c>
      <c r="E89" s="67">
        <v>0</v>
      </c>
      <c r="F89" s="67">
        <v>0</v>
      </c>
      <c r="G89" s="67">
        <v>0</v>
      </c>
      <c r="H89" s="67">
        <v>0</v>
      </c>
      <c r="I89" s="67">
        <f t="shared" si="2"/>
        <v>0</v>
      </c>
      <c r="J89" s="67">
        <f t="shared" si="3"/>
        <v>0</v>
      </c>
    </row>
    <row r="90" spans="1:10" ht="16.2">
      <c r="A90" s="55"/>
      <c r="B90" s="56">
        <v>222</v>
      </c>
      <c r="C90" s="56"/>
      <c r="D90" s="63" t="s">
        <v>270</v>
      </c>
      <c r="E90" s="67">
        <v>0</v>
      </c>
      <c r="F90" s="67">
        <v>0</v>
      </c>
      <c r="G90" s="67">
        <v>0</v>
      </c>
      <c r="H90" s="67">
        <v>0</v>
      </c>
      <c r="I90" s="67">
        <f t="shared" si="2"/>
        <v>0</v>
      </c>
      <c r="J90" s="67">
        <f t="shared" si="3"/>
        <v>0</v>
      </c>
    </row>
    <row r="91" spans="1:10" ht="16.2">
      <c r="A91" s="55"/>
      <c r="B91" s="56">
        <v>231</v>
      </c>
      <c r="C91" s="56"/>
      <c r="D91" s="63" t="s">
        <v>257</v>
      </c>
      <c r="E91" s="67">
        <v>0</v>
      </c>
      <c r="F91" s="67">
        <v>0</v>
      </c>
      <c r="G91" s="67">
        <v>0</v>
      </c>
      <c r="H91" s="67">
        <v>0</v>
      </c>
      <c r="I91" s="67">
        <f t="shared" si="2"/>
        <v>0</v>
      </c>
      <c r="J91" s="67">
        <f t="shared" si="3"/>
        <v>0</v>
      </c>
    </row>
    <row r="92" spans="1:10" ht="16.2">
      <c r="A92" s="55"/>
      <c r="B92" s="56">
        <v>232</v>
      </c>
      <c r="C92" s="56"/>
      <c r="D92" s="63" t="s">
        <v>258</v>
      </c>
      <c r="E92" s="67">
        <v>0</v>
      </c>
      <c r="F92" s="67">
        <v>0</v>
      </c>
      <c r="G92" s="67">
        <v>0</v>
      </c>
      <c r="H92" s="67">
        <v>0</v>
      </c>
      <c r="I92" s="67">
        <f t="shared" si="2"/>
        <v>0</v>
      </c>
      <c r="J92" s="67">
        <f t="shared" si="3"/>
        <v>0</v>
      </c>
    </row>
    <row r="93" spans="1:10" ht="16.2">
      <c r="A93" s="55"/>
      <c r="B93" s="56">
        <v>233</v>
      </c>
      <c r="C93" s="56"/>
      <c r="D93" s="63" t="s">
        <v>259</v>
      </c>
      <c r="E93" s="67">
        <v>0</v>
      </c>
      <c r="F93" s="67">
        <v>0</v>
      </c>
      <c r="G93" s="67">
        <v>0</v>
      </c>
      <c r="H93" s="67">
        <v>0</v>
      </c>
      <c r="I93" s="67">
        <f t="shared" si="2"/>
        <v>0</v>
      </c>
      <c r="J93" s="67">
        <f t="shared" si="3"/>
        <v>0</v>
      </c>
    </row>
    <row r="94" spans="1:10" ht="16.2">
      <c r="A94" s="55"/>
      <c r="B94" s="56">
        <v>30101</v>
      </c>
      <c r="C94" s="56"/>
      <c r="D94" s="63" t="s">
        <v>129</v>
      </c>
      <c r="E94" s="67">
        <v>0</v>
      </c>
      <c r="F94" s="67">
        <f>1807933.28+30000</f>
        <v>1837933.28</v>
      </c>
      <c r="G94" s="67">
        <v>0</v>
      </c>
      <c r="H94" s="67">
        <v>0</v>
      </c>
      <c r="I94" s="67">
        <f t="shared" si="2"/>
        <v>0</v>
      </c>
      <c r="J94" s="67">
        <f t="shared" si="3"/>
        <v>1837933.28</v>
      </c>
    </row>
    <row r="95" spans="1:10" ht="16.2">
      <c r="A95" s="55"/>
      <c r="B95" s="56">
        <v>30102</v>
      </c>
      <c r="C95" s="56"/>
      <c r="D95" s="63" t="s">
        <v>130</v>
      </c>
      <c r="E95" s="67">
        <v>0</v>
      </c>
      <c r="F95" s="67">
        <v>0</v>
      </c>
      <c r="G95" s="67">
        <v>0</v>
      </c>
      <c r="H95" s="67">
        <v>0</v>
      </c>
      <c r="I95" s="67">
        <f t="shared" si="2"/>
        <v>0</v>
      </c>
      <c r="J95" s="67">
        <f t="shared" si="3"/>
        <v>0</v>
      </c>
    </row>
    <row r="96" spans="1:10" ht="16.2">
      <c r="A96" s="55"/>
      <c r="B96" s="56">
        <v>30103</v>
      </c>
      <c r="C96" s="56"/>
      <c r="D96" s="63" t="s">
        <v>415</v>
      </c>
      <c r="E96" s="67">
        <v>0</v>
      </c>
      <c r="F96" s="67">
        <v>0</v>
      </c>
      <c r="G96" s="67">
        <v>0</v>
      </c>
      <c r="H96" s="67">
        <v>0</v>
      </c>
      <c r="I96" s="67">
        <f t="shared" si="2"/>
        <v>0</v>
      </c>
      <c r="J96" s="67">
        <f t="shared" si="3"/>
        <v>0</v>
      </c>
    </row>
    <row r="97" spans="1:12" ht="16.2">
      <c r="A97" s="55"/>
      <c r="B97" s="56">
        <v>30201</v>
      </c>
      <c r="C97" s="56"/>
      <c r="D97" s="63" t="s">
        <v>131</v>
      </c>
      <c r="E97" s="67">
        <v>0</v>
      </c>
      <c r="F97" s="67">
        <v>0</v>
      </c>
      <c r="G97" s="67">
        <v>0</v>
      </c>
      <c r="H97" s="67">
        <v>0</v>
      </c>
      <c r="I97" s="67">
        <f t="shared" si="2"/>
        <v>0</v>
      </c>
      <c r="J97" s="67">
        <f t="shared" si="3"/>
        <v>0</v>
      </c>
    </row>
    <row r="98" spans="1:12" ht="16.2">
      <c r="A98" s="55"/>
      <c r="B98" s="56">
        <v>30301</v>
      </c>
      <c r="C98" s="56"/>
      <c r="D98" s="63" t="s">
        <v>271</v>
      </c>
      <c r="E98" s="67">
        <v>0</v>
      </c>
      <c r="F98" s="67">
        <v>0</v>
      </c>
      <c r="G98" s="67">
        <v>0</v>
      </c>
      <c r="H98" s="67">
        <v>0</v>
      </c>
      <c r="I98" s="67">
        <f t="shared" si="2"/>
        <v>0</v>
      </c>
      <c r="J98" s="67">
        <f t="shared" si="3"/>
        <v>0</v>
      </c>
    </row>
    <row r="99" spans="1:12" ht="16.2">
      <c r="A99" s="55"/>
      <c r="B99" s="56">
        <v>30302</v>
      </c>
      <c r="C99" s="56"/>
      <c r="D99" s="63" t="s">
        <v>132</v>
      </c>
      <c r="E99" s="67">
        <v>0</v>
      </c>
      <c r="F99" s="67">
        <v>0</v>
      </c>
      <c r="G99" s="67">
        <v>0</v>
      </c>
      <c r="H99" s="67">
        <v>0</v>
      </c>
      <c r="I99" s="67">
        <f t="shared" si="2"/>
        <v>0</v>
      </c>
      <c r="J99" s="67">
        <f t="shared" si="3"/>
        <v>0</v>
      </c>
    </row>
    <row r="100" spans="1:12" ht="16.2">
      <c r="A100" s="55"/>
      <c r="B100" s="56">
        <v>311</v>
      </c>
      <c r="C100" s="56"/>
      <c r="D100" s="63" t="s">
        <v>272</v>
      </c>
      <c r="E100" s="67">
        <v>0</v>
      </c>
      <c r="F100" s="67">
        <v>472358.16</v>
      </c>
      <c r="G100" s="67">
        <v>80001.850000000006</v>
      </c>
      <c r="H100" s="67">
        <v>121378.68</v>
      </c>
      <c r="I100" s="67">
        <f t="shared" si="2"/>
        <v>0</v>
      </c>
      <c r="J100" s="67">
        <f t="shared" si="3"/>
        <v>513734.98999999993</v>
      </c>
    </row>
    <row r="101" spans="1:12" ht="16.2">
      <c r="A101" s="55"/>
      <c r="B101" s="56">
        <v>312</v>
      </c>
      <c r="C101" s="56"/>
      <c r="D101" s="63" t="s">
        <v>273</v>
      </c>
      <c r="E101" s="67">
        <v>0</v>
      </c>
      <c r="F101" s="67">
        <v>0</v>
      </c>
      <c r="G101" s="67">
        <v>0</v>
      </c>
      <c r="H101" s="67">
        <v>0</v>
      </c>
      <c r="I101" s="67">
        <f t="shared" si="2"/>
        <v>0</v>
      </c>
      <c r="J101" s="67">
        <f t="shared" si="3"/>
        <v>0</v>
      </c>
    </row>
    <row r="102" spans="1:12" ht="16.2">
      <c r="A102" s="55"/>
      <c r="B102" s="56">
        <v>313</v>
      </c>
      <c r="C102" s="56"/>
      <c r="D102" s="63" t="s">
        <v>274</v>
      </c>
      <c r="E102" s="67">
        <v>0</v>
      </c>
      <c r="F102" s="67">
        <v>0</v>
      </c>
      <c r="G102" s="67">
        <v>0</v>
      </c>
      <c r="H102" s="67">
        <v>0</v>
      </c>
      <c r="I102" s="67">
        <f t="shared" si="2"/>
        <v>0</v>
      </c>
      <c r="J102" s="67">
        <f t="shared" si="3"/>
        <v>0</v>
      </c>
    </row>
    <row r="103" spans="1:12" ht="16.2">
      <c r="A103" s="55"/>
      <c r="B103" s="56">
        <v>321</v>
      </c>
      <c r="C103" s="56"/>
      <c r="D103" s="63" t="s">
        <v>313</v>
      </c>
      <c r="E103" s="67">
        <v>0</v>
      </c>
      <c r="F103" s="67">
        <v>0</v>
      </c>
      <c r="G103" s="67">
        <v>0</v>
      </c>
      <c r="H103" s="67">
        <v>0</v>
      </c>
      <c r="I103" s="67">
        <f t="shared" si="2"/>
        <v>0</v>
      </c>
      <c r="J103" s="67">
        <f t="shared" si="3"/>
        <v>0</v>
      </c>
    </row>
    <row r="104" spans="1:12" ht="16.2">
      <c r="A104" s="55"/>
      <c r="B104" s="56">
        <v>322</v>
      </c>
      <c r="C104" s="56"/>
      <c r="D104" s="63" t="s">
        <v>314</v>
      </c>
      <c r="E104" s="67">
        <v>0</v>
      </c>
      <c r="F104" s="67">
        <v>0</v>
      </c>
      <c r="G104" s="67">
        <v>0</v>
      </c>
      <c r="H104" s="67">
        <v>0</v>
      </c>
      <c r="I104" s="67">
        <f t="shared" si="2"/>
        <v>0</v>
      </c>
      <c r="J104" s="67">
        <f t="shared" si="3"/>
        <v>0</v>
      </c>
    </row>
    <row r="105" spans="1:12" ht="16.2">
      <c r="A105" s="55"/>
      <c r="B105" s="56">
        <v>323</v>
      </c>
      <c r="C105" s="56"/>
      <c r="D105" s="64" t="s">
        <v>349</v>
      </c>
      <c r="E105" s="67">
        <v>0</v>
      </c>
      <c r="F105" s="67">
        <v>0</v>
      </c>
      <c r="G105" s="67">
        <v>0</v>
      </c>
      <c r="H105" s="67">
        <v>0</v>
      </c>
      <c r="I105" s="67">
        <f t="shared" si="2"/>
        <v>0</v>
      </c>
      <c r="J105" s="67">
        <f t="shared" si="3"/>
        <v>0</v>
      </c>
    </row>
    <row r="106" spans="1:12" ht="16.2">
      <c r="A106" s="56"/>
      <c r="B106" s="56">
        <v>401</v>
      </c>
      <c r="C106" s="56"/>
      <c r="D106" s="63" t="s">
        <v>315</v>
      </c>
      <c r="E106" s="67">
        <v>0</v>
      </c>
      <c r="F106" s="67">
        <v>0</v>
      </c>
      <c r="G106" s="67">
        <v>0</v>
      </c>
      <c r="H106" s="67">
        <v>1020000</v>
      </c>
      <c r="I106" s="67">
        <f t="shared" si="2"/>
        <v>0</v>
      </c>
      <c r="J106" s="67">
        <f t="shared" si="3"/>
        <v>1020000</v>
      </c>
    </row>
    <row r="107" spans="1:12" ht="16.2">
      <c r="A107" s="56"/>
      <c r="B107" s="56">
        <v>40201</v>
      </c>
      <c r="C107" s="56"/>
      <c r="D107" s="63" t="s">
        <v>350</v>
      </c>
      <c r="E107" s="67">
        <v>0</v>
      </c>
      <c r="F107" s="67">
        <v>0</v>
      </c>
      <c r="G107" s="67">
        <v>0</v>
      </c>
      <c r="H107" s="67">
        <v>0</v>
      </c>
      <c r="I107" s="67">
        <f t="shared" si="2"/>
        <v>0</v>
      </c>
      <c r="J107" s="67">
        <f t="shared" si="3"/>
        <v>0</v>
      </c>
    </row>
    <row r="108" spans="1:12" ht="16.2">
      <c r="A108" s="56"/>
      <c r="B108" s="56">
        <v>40202</v>
      </c>
      <c r="C108" s="56"/>
      <c r="D108" s="63" t="s">
        <v>351</v>
      </c>
      <c r="E108" s="67">
        <v>0</v>
      </c>
      <c r="F108" s="67">
        <v>0</v>
      </c>
      <c r="G108" s="67">
        <v>0</v>
      </c>
      <c r="H108" s="67">
        <v>0</v>
      </c>
      <c r="I108" s="67">
        <f t="shared" si="2"/>
        <v>0</v>
      </c>
      <c r="J108" s="67">
        <f t="shared" si="3"/>
        <v>0</v>
      </c>
    </row>
    <row r="109" spans="1:12" ht="16.2">
      <c r="A109" s="56"/>
      <c r="B109" s="56">
        <v>403</v>
      </c>
      <c r="C109" s="56"/>
      <c r="D109" s="63" t="s">
        <v>316</v>
      </c>
      <c r="E109" s="67">
        <v>0</v>
      </c>
      <c r="F109" s="67">
        <v>0</v>
      </c>
      <c r="G109" s="67">
        <v>0</v>
      </c>
      <c r="H109" s="67">
        <v>0</v>
      </c>
      <c r="I109" s="67">
        <f t="shared" si="2"/>
        <v>0</v>
      </c>
      <c r="J109" s="67">
        <f t="shared" si="3"/>
        <v>0</v>
      </c>
    </row>
    <row r="110" spans="1:12" ht="16.2">
      <c r="A110" s="56"/>
      <c r="B110" s="56">
        <v>404</v>
      </c>
      <c r="C110" s="56"/>
      <c r="D110" s="63" t="s">
        <v>317</v>
      </c>
      <c r="E110" s="67">
        <v>0</v>
      </c>
      <c r="F110" s="67">
        <v>0</v>
      </c>
      <c r="G110" s="67">
        <v>0</v>
      </c>
      <c r="H110" s="67">
        <v>0</v>
      </c>
      <c r="I110" s="67">
        <f t="shared" si="2"/>
        <v>0</v>
      </c>
      <c r="J110" s="67">
        <f t="shared" si="3"/>
        <v>0</v>
      </c>
    </row>
    <row r="111" spans="1:12" ht="16.2">
      <c r="A111" s="56"/>
      <c r="B111" s="56">
        <v>409</v>
      </c>
      <c r="C111" s="56"/>
      <c r="D111" s="63" t="s">
        <v>318</v>
      </c>
      <c r="E111" s="67">
        <v>0</v>
      </c>
      <c r="F111" s="67">
        <v>0</v>
      </c>
      <c r="G111" s="67">
        <v>0</v>
      </c>
      <c r="H111" s="67">
        <v>0</v>
      </c>
      <c r="I111" s="67">
        <f t="shared" si="2"/>
        <v>0</v>
      </c>
      <c r="J111" s="67">
        <f t="shared" si="3"/>
        <v>0</v>
      </c>
    </row>
    <row r="112" spans="1:12" ht="16.2">
      <c r="A112" s="56"/>
      <c r="B112" s="56">
        <v>4110101</v>
      </c>
      <c r="C112" s="66"/>
      <c r="D112" s="63" t="s">
        <v>352</v>
      </c>
      <c r="E112" s="67">
        <v>0</v>
      </c>
      <c r="F112" s="67">
        <v>0</v>
      </c>
      <c r="G112" s="67">
        <v>0</v>
      </c>
      <c r="H112" s="67">
        <v>2010700</v>
      </c>
      <c r="I112" s="67">
        <f t="shared" si="2"/>
        <v>0</v>
      </c>
      <c r="J112" s="67">
        <f t="shared" si="3"/>
        <v>2010700</v>
      </c>
      <c r="K112" s="74"/>
      <c r="L112" s="69"/>
    </row>
    <row r="113" spans="1:12" ht="16.2">
      <c r="A113" s="56"/>
      <c r="B113" s="56">
        <v>4110102</v>
      </c>
      <c r="C113" s="66"/>
      <c r="D113" s="63" t="s">
        <v>353</v>
      </c>
      <c r="E113" s="67">
        <v>0</v>
      </c>
      <c r="F113" s="67">
        <v>0</v>
      </c>
      <c r="G113" s="67">
        <v>0</v>
      </c>
      <c r="H113" s="67">
        <v>402140</v>
      </c>
      <c r="I113" s="67">
        <f t="shared" si="2"/>
        <v>0</v>
      </c>
      <c r="J113" s="67">
        <f t="shared" si="3"/>
        <v>402140</v>
      </c>
      <c r="L113" s="69"/>
    </row>
    <row r="114" spans="1:12" ht="16.2">
      <c r="A114" s="56"/>
      <c r="B114" s="56">
        <v>4110103</v>
      </c>
      <c r="C114" s="66"/>
      <c r="D114" s="63" t="s">
        <v>354</v>
      </c>
      <c r="E114" s="67">
        <v>0</v>
      </c>
      <c r="F114" s="67">
        <v>0</v>
      </c>
      <c r="G114" s="67">
        <v>0</v>
      </c>
      <c r="H114" s="67">
        <v>169985</v>
      </c>
      <c r="I114" s="67">
        <f t="shared" si="2"/>
        <v>0</v>
      </c>
      <c r="J114" s="67">
        <f t="shared" si="3"/>
        <v>169985</v>
      </c>
      <c r="L114" s="69"/>
    </row>
    <row r="115" spans="1:12" ht="16.2">
      <c r="A115" s="56"/>
      <c r="B115" s="56">
        <v>4110104</v>
      </c>
      <c r="C115" s="66"/>
      <c r="D115" s="63" t="s">
        <v>355</v>
      </c>
      <c r="E115" s="67">
        <v>0</v>
      </c>
      <c r="F115" s="67">
        <v>0</v>
      </c>
      <c r="G115" s="67">
        <v>0</v>
      </c>
      <c r="H115" s="67">
        <v>20107</v>
      </c>
      <c r="I115" s="67">
        <f t="shared" ref="I115:I134" si="4">IF((F115-G115+H115)&lt;0,F115-G115+H115,0)</f>
        <v>0</v>
      </c>
      <c r="J115" s="67">
        <f t="shared" ref="J115:J134" si="5">IF((F115-G115+H115)&gt;0,F115-G115+H115,0)</f>
        <v>20107</v>
      </c>
      <c r="L115" s="69"/>
    </row>
    <row r="116" spans="1:12" ht="16.2">
      <c r="A116" s="56"/>
      <c r="B116" s="56">
        <v>41102</v>
      </c>
      <c r="C116" s="56"/>
      <c r="D116" s="63" t="s">
        <v>133</v>
      </c>
      <c r="E116" s="67">
        <v>0</v>
      </c>
      <c r="F116" s="67">
        <v>0</v>
      </c>
      <c r="G116" s="67">
        <v>0</v>
      </c>
      <c r="H116" s="67">
        <v>0</v>
      </c>
      <c r="I116" s="67">
        <f t="shared" si="4"/>
        <v>0</v>
      </c>
      <c r="J116" s="67">
        <f t="shared" si="5"/>
        <v>0</v>
      </c>
    </row>
    <row r="117" spans="1:12" ht="16.2">
      <c r="A117" s="56"/>
      <c r="B117" s="56">
        <v>41103</v>
      </c>
      <c r="C117" s="56"/>
      <c r="D117" s="63" t="s">
        <v>134</v>
      </c>
      <c r="E117" s="67">
        <v>0</v>
      </c>
      <c r="F117" s="67">
        <v>0</v>
      </c>
      <c r="G117" s="67">
        <v>0</v>
      </c>
      <c r="H117" s="67">
        <v>0</v>
      </c>
      <c r="I117" s="67">
        <f t="shared" si="4"/>
        <v>0</v>
      </c>
      <c r="J117" s="67">
        <f t="shared" si="5"/>
        <v>0</v>
      </c>
    </row>
    <row r="118" spans="1:12" ht="16.2">
      <c r="A118" s="56"/>
      <c r="B118" s="56">
        <v>41104</v>
      </c>
      <c r="C118" s="56"/>
      <c r="D118" s="63" t="s">
        <v>135</v>
      </c>
      <c r="E118" s="67">
        <v>0</v>
      </c>
      <c r="F118" s="67">
        <v>0</v>
      </c>
      <c r="G118" s="67">
        <v>0</v>
      </c>
      <c r="H118" s="67">
        <v>480</v>
      </c>
      <c r="I118" s="67">
        <f t="shared" si="4"/>
        <v>0</v>
      </c>
      <c r="J118" s="67">
        <f t="shared" si="5"/>
        <v>480</v>
      </c>
    </row>
    <row r="119" spans="1:12" ht="16.2">
      <c r="A119" s="56"/>
      <c r="B119" s="56">
        <v>4110501</v>
      </c>
      <c r="C119" s="56"/>
      <c r="D119" s="76" t="s">
        <v>467</v>
      </c>
      <c r="E119" s="67">
        <v>0</v>
      </c>
      <c r="F119" s="67">
        <v>0</v>
      </c>
      <c r="G119" s="67">
        <v>0</v>
      </c>
      <c r="H119" s="67">
        <v>0</v>
      </c>
      <c r="I119" s="67">
        <f t="shared" ref="I119:I121" si="6">IF((F119-G119+H119)&lt;0,F119-G119+H119,0)</f>
        <v>0</v>
      </c>
      <c r="J119" s="67">
        <f t="shared" ref="J119:J121" si="7">IF((F119-G119+H119)&gt;0,F119-G119+H119,0)</f>
        <v>0</v>
      </c>
    </row>
    <row r="120" spans="1:12" ht="16.2">
      <c r="A120" s="56"/>
      <c r="B120" s="56">
        <v>4110502</v>
      </c>
      <c r="C120" s="56"/>
      <c r="D120" s="76" t="s">
        <v>468</v>
      </c>
      <c r="E120" s="67">
        <v>0</v>
      </c>
      <c r="F120" s="67">
        <v>0</v>
      </c>
      <c r="G120" s="67">
        <v>0</v>
      </c>
      <c r="H120" s="67">
        <v>0</v>
      </c>
      <c r="I120" s="67">
        <f t="shared" si="6"/>
        <v>0</v>
      </c>
      <c r="J120" s="67">
        <f t="shared" si="7"/>
        <v>0</v>
      </c>
    </row>
    <row r="121" spans="1:12" ht="16.2">
      <c r="A121" s="56"/>
      <c r="B121" s="56">
        <v>4110503</v>
      </c>
      <c r="C121" s="56"/>
      <c r="D121" s="76" t="s">
        <v>466</v>
      </c>
      <c r="E121" s="67">
        <v>0</v>
      </c>
      <c r="F121" s="67">
        <v>0</v>
      </c>
      <c r="G121" s="67">
        <v>0</v>
      </c>
      <c r="H121" s="67">
        <v>0</v>
      </c>
      <c r="I121" s="67">
        <f t="shared" si="6"/>
        <v>0</v>
      </c>
      <c r="J121" s="67">
        <f t="shared" si="7"/>
        <v>0</v>
      </c>
    </row>
    <row r="122" spans="1:12" ht="16.2">
      <c r="A122" s="56"/>
      <c r="B122" s="56">
        <v>4110599</v>
      </c>
      <c r="C122" s="56"/>
      <c r="D122" s="76" t="s">
        <v>469</v>
      </c>
      <c r="E122" s="67">
        <v>0</v>
      </c>
      <c r="F122" s="67">
        <v>0</v>
      </c>
      <c r="G122" s="67">
        <v>0</v>
      </c>
      <c r="H122" s="67">
        <v>0</v>
      </c>
      <c r="I122" s="67">
        <f t="shared" si="4"/>
        <v>0</v>
      </c>
      <c r="J122" s="67">
        <f t="shared" si="5"/>
        <v>0</v>
      </c>
    </row>
    <row r="123" spans="1:12" ht="16.2">
      <c r="A123" s="56"/>
      <c r="B123" s="56">
        <v>41106</v>
      </c>
      <c r="C123" s="56"/>
      <c r="D123" s="63" t="s">
        <v>136</v>
      </c>
      <c r="E123" s="67">
        <v>0</v>
      </c>
      <c r="F123" s="67">
        <v>0</v>
      </c>
      <c r="G123" s="67">
        <v>0</v>
      </c>
      <c r="H123" s="67">
        <v>0</v>
      </c>
      <c r="I123" s="67">
        <f t="shared" si="4"/>
        <v>0</v>
      </c>
      <c r="J123" s="67">
        <f t="shared" si="5"/>
        <v>0</v>
      </c>
    </row>
    <row r="124" spans="1:12" ht="16.2">
      <c r="A124" s="56"/>
      <c r="B124" s="56">
        <v>41107</v>
      </c>
      <c r="C124" s="56"/>
      <c r="D124" s="63" t="s">
        <v>137</v>
      </c>
      <c r="E124" s="67">
        <v>0</v>
      </c>
      <c r="F124" s="67">
        <v>0</v>
      </c>
      <c r="G124" s="67">
        <v>0</v>
      </c>
      <c r="H124" s="67">
        <v>0</v>
      </c>
      <c r="I124" s="67">
        <f t="shared" si="4"/>
        <v>0</v>
      </c>
      <c r="J124" s="67">
        <f t="shared" si="5"/>
        <v>0</v>
      </c>
    </row>
    <row r="125" spans="1:12" ht="16.2">
      <c r="A125" s="56"/>
      <c r="B125" s="56">
        <v>41109</v>
      </c>
      <c r="C125" s="56"/>
      <c r="D125" s="63" t="s">
        <v>138</v>
      </c>
      <c r="E125" s="67">
        <v>0</v>
      </c>
      <c r="F125" s="67">
        <v>0</v>
      </c>
      <c r="G125" s="67">
        <v>0</v>
      </c>
      <c r="H125" s="67">
        <v>0</v>
      </c>
      <c r="I125" s="67">
        <f t="shared" si="4"/>
        <v>0</v>
      </c>
      <c r="J125" s="67">
        <f t="shared" si="5"/>
        <v>0</v>
      </c>
    </row>
    <row r="126" spans="1:12" ht="16.2">
      <c r="A126" s="56"/>
      <c r="B126" s="56">
        <v>41201</v>
      </c>
      <c r="C126" s="56"/>
      <c r="D126" s="63" t="s">
        <v>139</v>
      </c>
      <c r="E126" s="67">
        <v>0</v>
      </c>
      <c r="F126" s="67">
        <v>0</v>
      </c>
      <c r="G126" s="67">
        <v>0</v>
      </c>
      <c r="H126" s="67">
        <v>0</v>
      </c>
      <c r="I126" s="67">
        <f t="shared" si="4"/>
        <v>0</v>
      </c>
      <c r="J126" s="67">
        <f t="shared" si="5"/>
        <v>0</v>
      </c>
    </row>
    <row r="127" spans="1:12" ht="16.2">
      <c r="A127" s="56"/>
      <c r="B127" s="56">
        <v>413</v>
      </c>
      <c r="C127" s="56"/>
      <c r="D127" s="63" t="s">
        <v>140</v>
      </c>
      <c r="E127" s="67">
        <v>0</v>
      </c>
      <c r="F127" s="67">
        <v>0</v>
      </c>
      <c r="G127" s="67">
        <v>0</v>
      </c>
      <c r="H127" s="67">
        <v>0</v>
      </c>
      <c r="I127" s="67">
        <f t="shared" si="4"/>
        <v>0</v>
      </c>
      <c r="J127" s="67">
        <f t="shared" si="5"/>
        <v>0</v>
      </c>
    </row>
    <row r="128" spans="1:12" ht="16.2">
      <c r="A128" s="56"/>
      <c r="B128" s="56">
        <v>421</v>
      </c>
      <c r="C128" s="56"/>
      <c r="D128" s="63" t="s">
        <v>356</v>
      </c>
      <c r="E128" s="67">
        <v>0</v>
      </c>
      <c r="F128" s="67">
        <v>0</v>
      </c>
      <c r="G128" s="67">
        <v>0</v>
      </c>
      <c r="H128" s="67">
        <v>3000</v>
      </c>
      <c r="I128" s="67">
        <f t="shared" si="4"/>
        <v>0</v>
      </c>
      <c r="J128" s="67">
        <f t="shared" si="5"/>
        <v>3000</v>
      </c>
    </row>
    <row r="129" spans="1:10" ht="16.2">
      <c r="A129" s="56"/>
      <c r="B129" s="56">
        <v>422</v>
      </c>
      <c r="C129" s="56"/>
      <c r="D129" s="63" t="s">
        <v>357</v>
      </c>
      <c r="E129" s="67">
        <v>0</v>
      </c>
      <c r="F129" s="67">
        <v>0</v>
      </c>
      <c r="G129" s="67">
        <v>0</v>
      </c>
      <c r="H129" s="67">
        <v>19788</v>
      </c>
      <c r="I129" s="67">
        <f t="shared" si="4"/>
        <v>0</v>
      </c>
      <c r="J129" s="67">
        <f t="shared" si="5"/>
        <v>19788</v>
      </c>
    </row>
    <row r="130" spans="1:10" ht="16.2">
      <c r="A130" s="56"/>
      <c r="B130" s="56">
        <v>431</v>
      </c>
      <c r="C130" s="56"/>
      <c r="D130" s="63" t="s">
        <v>291</v>
      </c>
      <c r="E130" s="67">
        <v>0</v>
      </c>
      <c r="F130" s="67">
        <v>0</v>
      </c>
      <c r="G130" s="67">
        <v>0</v>
      </c>
      <c r="H130" s="67">
        <v>124.78</v>
      </c>
      <c r="I130" s="67">
        <f t="shared" si="4"/>
        <v>0</v>
      </c>
      <c r="J130" s="67">
        <f t="shared" si="5"/>
        <v>124.78</v>
      </c>
    </row>
    <row r="131" spans="1:10" ht="16.2">
      <c r="A131" s="56"/>
      <c r="B131" s="56">
        <v>439</v>
      </c>
      <c r="C131" s="56"/>
      <c r="D131" s="63" t="s">
        <v>292</v>
      </c>
      <c r="E131" s="67">
        <v>0</v>
      </c>
      <c r="F131" s="67">
        <v>0</v>
      </c>
      <c r="G131" s="67">
        <v>0</v>
      </c>
      <c r="H131" s="67">
        <v>450</v>
      </c>
      <c r="I131" s="67">
        <f t="shared" si="4"/>
        <v>0</v>
      </c>
      <c r="J131" s="67">
        <f t="shared" si="5"/>
        <v>450</v>
      </c>
    </row>
    <row r="132" spans="1:10" ht="16.2">
      <c r="A132" s="56"/>
      <c r="B132" s="56">
        <v>441</v>
      </c>
      <c r="C132" s="56"/>
      <c r="D132" s="63" t="s">
        <v>293</v>
      </c>
      <c r="E132" s="67">
        <v>0</v>
      </c>
      <c r="F132" s="67">
        <v>0</v>
      </c>
      <c r="G132" s="67">
        <v>0</v>
      </c>
      <c r="H132" s="67">
        <v>0</v>
      </c>
      <c r="I132" s="67">
        <f t="shared" si="4"/>
        <v>0</v>
      </c>
      <c r="J132" s="67">
        <f t="shared" si="5"/>
        <v>0</v>
      </c>
    </row>
    <row r="133" spans="1:10" ht="16.2">
      <c r="A133" s="56"/>
      <c r="B133" s="56">
        <v>442</v>
      </c>
      <c r="C133" s="56"/>
      <c r="D133" s="63" t="s">
        <v>294</v>
      </c>
      <c r="E133" s="67">
        <v>0</v>
      </c>
      <c r="F133" s="67">
        <v>0</v>
      </c>
      <c r="G133" s="67">
        <v>0</v>
      </c>
      <c r="H133" s="67">
        <v>0</v>
      </c>
      <c r="I133" s="67">
        <f t="shared" si="4"/>
        <v>0</v>
      </c>
      <c r="J133" s="67">
        <f t="shared" si="5"/>
        <v>0</v>
      </c>
    </row>
    <row r="134" spans="1:10" ht="16.2">
      <c r="A134" s="56"/>
      <c r="B134" s="56">
        <v>449</v>
      </c>
      <c r="C134" s="56"/>
      <c r="D134" s="63" t="s">
        <v>319</v>
      </c>
      <c r="E134" s="67">
        <v>0</v>
      </c>
      <c r="F134" s="67">
        <v>0</v>
      </c>
      <c r="G134" s="67">
        <v>0</v>
      </c>
      <c r="H134" s="67">
        <v>0</v>
      </c>
      <c r="I134" s="67">
        <f t="shared" si="4"/>
        <v>0</v>
      </c>
      <c r="J134" s="67">
        <f t="shared" si="5"/>
        <v>0</v>
      </c>
    </row>
    <row r="135" spans="1:10" ht="16.2">
      <c r="A135" s="55"/>
      <c r="B135" s="56">
        <v>501</v>
      </c>
      <c r="C135" s="56"/>
      <c r="D135" s="63" t="s">
        <v>321</v>
      </c>
      <c r="E135" s="67">
        <v>0</v>
      </c>
      <c r="F135" s="67">
        <v>0</v>
      </c>
      <c r="G135" s="67">
        <v>94360.6</v>
      </c>
      <c r="H135" s="67">
        <v>0</v>
      </c>
      <c r="I135" s="67">
        <f t="shared" ref="I135" si="8">IF((E135+G135-H135)&gt;0,E135+G135-H135,0)</f>
        <v>94360.6</v>
      </c>
      <c r="J135" s="67">
        <f t="shared" ref="J135" si="9">IF((E135+G135-H135)&lt;0,E135+G135-H135,0)</f>
        <v>0</v>
      </c>
    </row>
    <row r="136" spans="1:10" ht="16.2">
      <c r="A136" s="55"/>
      <c r="B136" s="56">
        <v>5020101</v>
      </c>
      <c r="C136" s="66"/>
      <c r="D136" s="63" t="s">
        <v>358</v>
      </c>
      <c r="E136" s="67">
        <v>0</v>
      </c>
      <c r="F136" s="67">
        <v>0</v>
      </c>
      <c r="G136" s="67">
        <v>0</v>
      </c>
      <c r="H136" s="67">
        <v>0</v>
      </c>
      <c r="I136" s="67">
        <f t="shared" ref="I136:I199" si="10">IF((E136+G136-H136)&gt;0,E136+G136-H136,0)</f>
        <v>0</v>
      </c>
      <c r="J136" s="67">
        <f t="shared" ref="J136:J199" si="11">IF((E136+G136-H136)&lt;0,E136+G136-H136,0)</f>
        <v>0</v>
      </c>
    </row>
    <row r="137" spans="1:10" ht="16.2">
      <c r="A137" s="55"/>
      <c r="B137" s="56">
        <v>5020102</v>
      </c>
      <c r="C137" s="66"/>
      <c r="D137" s="63" t="s">
        <v>359</v>
      </c>
      <c r="E137" s="67">
        <v>0</v>
      </c>
      <c r="F137" s="67">
        <v>0</v>
      </c>
      <c r="G137" s="67">
        <v>4330.6000000000004</v>
      </c>
      <c r="H137" s="67">
        <v>0</v>
      </c>
      <c r="I137" s="67">
        <f t="shared" si="10"/>
        <v>4330.6000000000004</v>
      </c>
      <c r="J137" s="67">
        <f t="shared" si="11"/>
        <v>0</v>
      </c>
    </row>
    <row r="138" spans="1:10" ht="16.2">
      <c r="A138" s="55"/>
      <c r="B138" s="56">
        <v>5020201</v>
      </c>
      <c r="C138" s="66"/>
      <c r="D138" s="63" t="s">
        <v>360</v>
      </c>
      <c r="E138" s="67">
        <v>0</v>
      </c>
      <c r="F138" s="67">
        <v>0</v>
      </c>
      <c r="G138" s="67">
        <v>0</v>
      </c>
      <c r="H138" s="67">
        <v>0</v>
      </c>
      <c r="I138" s="67">
        <f t="shared" si="10"/>
        <v>0</v>
      </c>
      <c r="J138" s="67">
        <f t="shared" si="11"/>
        <v>0</v>
      </c>
    </row>
    <row r="139" spans="1:10" ht="16.2">
      <c r="A139" s="55"/>
      <c r="B139" s="56">
        <v>5020202</v>
      </c>
      <c r="C139" s="66"/>
      <c r="D139" s="63" t="s">
        <v>361</v>
      </c>
      <c r="E139" s="67">
        <v>0</v>
      </c>
      <c r="F139" s="67">
        <v>0</v>
      </c>
      <c r="G139" s="67">
        <v>960</v>
      </c>
      <c r="H139" s="67">
        <v>0</v>
      </c>
      <c r="I139" s="67">
        <f t="shared" si="10"/>
        <v>960</v>
      </c>
      <c r="J139" s="67">
        <f t="shared" si="11"/>
        <v>0</v>
      </c>
    </row>
    <row r="140" spans="1:10" ht="16.2">
      <c r="A140" s="55"/>
      <c r="B140" s="56">
        <v>5020301</v>
      </c>
      <c r="C140" s="66"/>
      <c r="D140" s="63" t="s">
        <v>362</v>
      </c>
      <c r="E140" s="67">
        <v>0</v>
      </c>
      <c r="F140" s="67">
        <v>0</v>
      </c>
      <c r="G140" s="67">
        <v>0</v>
      </c>
      <c r="H140" s="67">
        <v>0</v>
      </c>
      <c r="I140" s="67">
        <f t="shared" si="10"/>
        <v>0</v>
      </c>
      <c r="J140" s="67">
        <f t="shared" si="11"/>
        <v>0</v>
      </c>
    </row>
    <row r="141" spans="1:10" ht="16.2">
      <c r="A141" s="55"/>
      <c r="B141" s="56">
        <v>5020302</v>
      </c>
      <c r="C141" s="66"/>
      <c r="D141" s="63" t="s">
        <v>363</v>
      </c>
      <c r="E141" s="67">
        <v>0</v>
      </c>
      <c r="F141" s="67">
        <v>0</v>
      </c>
      <c r="G141" s="67">
        <v>0</v>
      </c>
      <c r="H141" s="67">
        <v>0</v>
      </c>
      <c r="I141" s="67">
        <f t="shared" si="10"/>
        <v>0</v>
      </c>
      <c r="J141" s="67">
        <f t="shared" si="11"/>
        <v>0</v>
      </c>
    </row>
    <row r="142" spans="1:10" ht="16.2">
      <c r="A142" s="55"/>
      <c r="B142" s="56">
        <v>5020401</v>
      </c>
      <c r="C142" s="66"/>
      <c r="D142" s="63" t="s">
        <v>364</v>
      </c>
      <c r="E142" s="67">
        <v>0</v>
      </c>
      <c r="F142" s="67">
        <v>0</v>
      </c>
      <c r="G142" s="67">
        <v>0</v>
      </c>
      <c r="H142" s="67">
        <v>0</v>
      </c>
      <c r="I142" s="67">
        <f t="shared" si="10"/>
        <v>0</v>
      </c>
      <c r="J142" s="67">
        <f t="shared" si="11"/>
        <v>0</v>
      </c>
    </row>
    <row r="143" spans="1:10" ht="16.2">
      <c r="A143" s="55"/>
      <c r="B143" s="56">
        <v>5020402</v>
      </c>
      <c r="C143" s="66"/>
      <c r="D143" s="63" t="s">
        <v>365</v>
      </c>
      <c r="E143" s="67">
        <v>0</v>
      </c>
      <c r="F143" s="67">
        <v>0</v>
      </c>
      <c r="G143" s="67">
        <v>2852.4</v>
      </c>
      <c r="H143" s="67">
        <v>0</v>
      </c>
      <c r="I143" s="67">
        <f t="shared" si="10"/>
        <v>2852.4</v>
      </c>
      <c r="J143" s="67">
        <f t="shared" si="11"/>
        <v>0</v>
      </c>
    </row>
    <row r="144" spans="1:10" ht="16.2">
      <c r="A144" s="55"/>
      <c r="B144" s="56">
        <v>5020501</v>
      </c>
      <c r="C144" s="66"/>
      <c r="D144" s="63" t="s">
        <v>366</v>
      </c>
      <c r="E144" s="67">
        <v>0</v>
      </c>
      <c r="F144" s="67">
        <v>0</v>
      </c>
      <c r="G144" s="67">
        <v>0</v>
      </c>
      <c r="H144" s="67">
        <v>0</v>
      </c>
      <c r="I144" s="67">
        <f t="shared" si="10"/>
        <v>0</v>
      </c>
      <c r="J144" s="67">
        <f t="shared" si="11"/>
        <v>0</v>
      </c>
    </row>
    <row r="145" spans="1:10" ht="16.2">
      <c r="A145" s="55"/>
      <c r="B145" s="56">
        <v>5020502</v>
      </c>
      <c r="C145" s="66"/>
      <c r="D145" s="63" t="s">
        <v>367</v>
      </c>
      <c r="E145" s="67">
        <v>0</v>
      </c>
      <c r="F145" s="67">
        <v>0</v>
      </c>
      <c r="G145" s="67">
        <v>482.9</v>
      </c>
      <c r="H145" s="67">
        <v>0</v>
      </c>
      <c r="I145" s="67">
        <f t="shared" si="10"/>
        <v>482.9</v>
      </c>
      <c r="J145" s="67">
        <f t="shared" si="11"/>
        <v>0</v>
      </c>
    </row>
    <row r="146" spans="1:10" ht="16.2">
      <c r="A146" s="55"/>
      <c r="B146" s="56">
        <v>5020601</v>
      </c>
      <c r="C146" s="66"/>
      <c r="D146" s="63" t="s">
        <v>368</v>
      </c>
      <c r="E146" s="67">
        <v>0</v>
      </c>
      <c r="F146" s="67">
        <v>0</v>
      </c>
      <c r="G146" s="67">
        <v>0</v>
      </c>
      <c r="H146" s="67">
        <v>0</v>
      </c>
      <c r="I146" s="67">
        <f t="shared" si="10"/>
        <v>0</v>
      </c>
      <c r="J146" s="67">
        <f t="shared" si="11"/>
        <v>0</v>
      </c>
    </row>
    <row r="147" spans="1:10" ht="16.2">
      <c r="A147" s="55"/>
      <c r="B147" s="56">
        <v>5020602</v>
      </c>
      <c r="C147" s="66"/>
      <c r="D147" s="63" t="s">
        <v>369</v>
      </c>
      <c r="E147" s="67">
        <v>0</v>
      </c>
      <c r="F147" s="67">
        <v>0</v>
      </c>
      <c r="G147" s="67">
        <v>0</v>
      </c>
      <c r="H147" s="67">
        <v>0</v>
      </c>
      <c r="I147" s="67">
        <f t="shared" si="10"/>
        <v>0</v>
      </c>
      <c r="J147" s="67">
        <f t="shared" si="11"/>
        <v>0</v>
      </c>
    </row>
    <row r="148" spans="1:10" ht="16.2">
      <c r="A148" s="55"/>
      <c r="B148" s="56">
        <v>5020701</v>
      </c>
      <c r="C148" s="66"/>
      <c r="D148" s="63" t="s">
        <v>370</v>
      </c>
      <c r="E148" s="67">
        <v>0</v>
      </c>
      <c r="F148" s="67">
        <v>0</v>
      </c>
      <c r="G148" s="67">
        <v>0</v>
      </c>
      <c r="H148" s="67">
        <v>0</v>
      </c>
      <c r="I148" s="67">
        <f t="shared" si="10"/>
        <v>0</v>
      </c>
      <c r="J148" s="67">
        <f t="shared" si="11"/>
        <v>0</v>
      </c>
    </row>
    <row r="149" spans="1:10" ht="16.2">
      <c r="A149" s="55"/>
      <c r="B149" s="56">
        <v>5020702</v>
      </c>
      <c r="C149" s="66"/>
      <c r="D149" s="63" t="s">
        <v>371</v>
      </c>
      <c r="E149" s="67">
        <v>0</v>
      </c>
      <c r="F149" s="67">
        <v>0</v>
      </c>
      <c r="G149" s="67">
        <v>470.9</v>
      </c>
      <c r="H149" s="67">
        <v>0</v>
      </c>
      <c r="I149" s="67">
        <f t="shared" si="10"/>
        <v>470.9</v>
      </c>
      <c r="J149" s="67">
        <f t="shared" si="11"/>
        <v>0</v>
      </c>
    </row>
    <row r="150" spans="1:10" ht="16.2">
      <c r="A150" s="55"/>
      <c r="B150" s="56">
        <v>5020801</v>
      </c>
      <c r="C150" s="66"/>
      <c r="D150" s="63" t="s">
        <v>372</v>
      </c>
      <c r="E150" s="67">
        <v>0</v>
      </c>
      <c r="F150" s="67">
        <v>0</v>
      </c>
      <c r="G150" s="67">
        <v>0</v>
      </c>
      <c r="H150" s="67">
        <v>0</v>
      </c>
      <c r="I150" s="67">
        <f t="shared" si="10"/>
        <v>0</v>
      </c>
      <c r="J150" s="67">
        <f t="shared" si="11"/>
        <v>0</v>
      </c>
    </row>
    <row r="151" spans="1:10" ht="16.2">
      <c r="A151" s="55"/>
      <c r="B151" s="56">
        <v>5020802</v>
      </c>
      <c r="C151" s="66"/>
      <c r="D151" s="63" t="s">
        <v>373</v>
      </c>
      <c r="E151" s="67">
        <v>0</v>
      </c>
      <c r="F151" s="67">
        <v>0</v>
      </c>
      <c r="G151" s="67">
        <v>0</v>
      </c>
      <c r="H151" s="67">
        <v>0</v>
      </c>
      <c r="I151" s="67">
        <f t="shared" si="10"/>
        <v>0</v>
      </c>
      <c r="J151" s="67">
        <f t="shared" si="11"/>
        <v>0</v>
      </c>
    </row>
    <row r="152" spans="1:10" ht="16.2">
      <c r="A152" s="55"/>
      <c r="B152" s="56">
        <v>5020901</v>
      </c>
      <c r="C152" s="66"/>
      <c r="D152" s="63" t="s">
        <v>374</v>
      </c>
      <c r="E152" s="67">
        <v>0</v>
      </c>
      <c r="F152" s="67">
        <v>0</v>
      </c>
      <c r="G152" s="67">
        <v>0</v>
      </c>
      <c r="H152" s="67">
        <v>0</v>
      </c>
      <c r="I152" s="67">
        <f t="shared" si="10"/>
        <v>0</v>
      </c>
      <c r="J152" s="67">
        <f t="shared" si="11"/>
        <v>0</v>
      </c>
    </row>
    <row r="153" spans="1:10" ht="16.2">
      <c r="A153" s="55"/>
      <c r="B153" s="56">
        <v>5020902</v>
      </c>
      <c r="C153" s="66"/>
      <c r="D153" s="63" t="s">
        <v>375</v>
      </c>
      <c r="E153" s="67">
        <v>0</v>
      </c>
      <c r="F153" s="67">
        <v>0</v>
      </c>
      <c r="G153" s="67">
        <v>0</v>
      </c>
      <c r="H153" s="67">
        <v>0</v>
      </c>
      <c r="I153" s="67">
        <f t="shared" si="10"/>
        <v>0</v>
      </c>
      <c r="J153" s="67">
        <f t="shared" si="11"/>
        <v>0</v>
      </c>
    </row>
    <row r="154" spans="1:10" ht="16.2">
      <c r="A154" s="59"/>
      <c r="B154" s="60">
        <v>5021001</v>
      </c>
      <c r="C154" s="66"/>
      <c r="D154" s="65" t="s">
        <v>376</v>
      </c>
      <c r="E154" s="67">
        <v>0</v>
      </c>
      <c r="F154" s="67">
        <v>0</v>
      </c>
      <c r="G154" s="67">
        <v>0</v>
      </c>
      <c r="H154" s="67">
        <v>0</v>
      </c>
      <c r="I154" s="67">
        <f t="shared" si="10"/>
        <v>0</v>
      </c>
      <c r="J154" s="67">
        <f t="shared" si="11"/>
        <v>0</v>
      </c>
    </row>
    <row r="155" spans="1:10" ht="16.2">
      <c r="A155" s="59"/>
      <c r="B155" s="60">
        <v>5021002</v>
      </c>
      <c r="C155" s="66"/>
      <c r="D155" s="65" t="s">
        <v>377</v>
      </c>
      <c r="E155" s="67">
        <v>0</v>
      </c>
      <c r="F155" s="67">
        <v>0</v>
      </c>
      <c r="G155" s="67">
        <v>0</v>
      </c>
      <c r="H155" s="67">
        <v>0</v>
      </c>
      <c r="I155" s="67">
        <f t="shared" si="10"/>
        <v>0</v>
      </c>
      <c r="J155" s="67">
        <f t="shared" si="11"/>
        <v>0</v>
      </c>
    </row>
    <row r="156" spans="1:10" ht="16.2">
      <c r="A156" s="59"/>
      <c r="B156" s="60">
        <v>5021101</v>
      </c>
      <c r="C156" s="66"/>
      <c r="D156" s="63" t="s">
        <v>378</v>
      </c>
      <c r="E156" s="67">
        <v>0</v>
      </c>
      <c r="F156" s="67">
        <v>0</v>
      </c>
      <c r="G156" s="67">
        <v>0</v>
      </c>
      <c r="H156" s="67">
        <v>0</v>
      </c>
      <c r="I156" s="67">
        <f t="shared" si="10"/>
        <v>0</v>
      </c>
      <c r="J156" s="67">
        <f t="shared" si="11"/>
        <v>0</v>
      </c>
    </row>
    <row r="157" spans="1:10" ht="16.2">
      <c r="A157" s="59"/>
      <c r="B157" s="60">
        <v>5021102</v>
      </c>
      <c r="C157" s="66"/>
      <c r="D157" s="63" t="s">
        <v>379</v>
      </c>
      <c r="E157" s="67">
        <v>0</v>
      </c>
      <c r="F157" s="67">
        <v>0</v>
      </c>
      <c r="G157" s="67">
        <v>0</v>
      </c>
      <c r="H157" s="67">
        <v>0</v>
      </c>
      <c r="I157" s="67">
        <f t="shared" si="10"/>
        <v>0</v>
      </c>
      <c r="J157" s="67">
        <f t="shared" si="11"/>
        <v>0</v>
      </c>
    </row>
    <row r="158" spans="1:10" ht="16.2">
      <c r="A158" s="59"/>
      <c r="B158" s="60">
        <v>5021201</v>
      </c>
      <c r="C158" s="66"/>
      <c r="D158" s="65" t="s">
        <v>380</v>
      </c>
      <c r="E158" s="67">
        <v>0</v>
      </c>
      <c r="F158" s="67">
        <v>0</v>
      </c>
      <c r="G158" s="67">
        <v>0</v>
      </c>
      <c r="H158" s="67">
        <v>0</v>
      </c>
      <c r="I158" s="67">
        <f t="shared" si="10"/>
        <v>0</v>
      </c>
      <c r="J158" s="67">
        <f t="shared" si="11"/>
        <v>0</v>
      </c>
    </row>
    <row r="159" spans="1:10" ht="16.2">
      <c r="A159" s="59"/>
      <c r="B159" s="60">
        <v>5021202</v>
      </c>
      <c r="C159" s="66"/>
      <c r="D159" s="65" t="s">
        <v>381</v>
      </c>
      <c r="E159" s="67">
        <v>0</v>
      </c>
      <c r="F159" s="67">
        <v>0</v>
      </c>
      <c r="G159" s="67">
        <v>0</v>
      </c>
      <c r="H159" s="67">
        <v>0</v>
      </c>
      <c r="I159" s="67">
        <f t="shared" si="10"/>
        <v>0</v>
      </c>
      <c r="J159" s="67">
        <f t="shared" si="11"/>
        <v>0</v>
      </c>
    </row>
    <row r="160" spans="1:10" ht="16.2">
      <c r="A160" s="59"/>
      <c r="B160" s="60">
        <v>5021301</v>
      </c>
      <c r="C160" s="66"/>
      <c r="D160" s="63" t="s">
        <v>382</v>
      </c>
      <c r="E160" s="67">
        <v>0</v>
      </c>
      <c r="F160" s="67">
        <v>0</v>
      </c>
      <c r="G160" s="67">
        <v>0</v>
      </c>
      <c r="H160" s="67">
        <v>0</v>
      </c>
      <c r="I160" s="67">
        <f t="shared" si="10"/>
        <v>0</v>
      </c>
      <c r="J160" s="67">
        <f t="shared" si="11"/>
        <v>0</v>
      </c>
    </row>
    <row r="161" spans="1:10" ht="16.2">
      <c r="A161" s="59"/>
      <c r="B161" s="60">
        <v>5021302</v>
      </c>
      <c r="C161" s="66"/>
      <c r="D161" s="63" t="s">
        <v>383</v>
      </c>
      <c r="E161" s="67">
        <v>0</v>
      </c>
      <c r="F161" s="67">
        <v>0</v>
      </c>
      <c r="G161" s="67">
        <v>0</v>
      </c>
      <c r="H161" s="67">
        <v>0</v>
      </c>
      <c r="I161" s="67">
        <f t="shared" si="10"/>
        <v>0</v>
      </c>
      <c r="J161" s="67">
        <f t="shared" si="11"/>
        <v>0</v>
      </c>
    </row>
    <row r="162" spans="1:10" ht="16.2">
      <c r="A162" s="59"/>
      <c r="B162" s="60">
        <v>5021401</v>
      </c>
      <c r="C162" s="66"/>
      <c r="D162" s="65" t="s">
        <v>384</v>
      </c>
      <c r="E162" s="67">
        <v>0</v>
      </c>
      <c r="F162" s="67">
        <v>0</v>
      </c>
      <c r="G162" s="67">
        <v>0</v>
      </c>
      <c r="H162" s="67">
        <v>0</v>
      </c>
      <c r="I162" s="67">
        <f t="shared" si="10"/>
        <v>0</v>
      </c>
      <c r="J162" s="67">
        <f t="shared" si="11"/>
        <v>0</v>
      </c>
    </row>
    <row r="163" spans="1:10" ht="16.2">
      <c r="A163" s="59"/>
      <c r="B163" s="60">
        <v>5021402</v>
      </c>
      <c r="C163" s="66"/>
      <c r="D163" s="65" t="s">
        <v>385</v>
      </c>
      <c r="E163" s="67">
        <v>0</v>
      </c>
      <c r="F163" s="67">
        <v>0</v>
      </c>
      <c r="G163" s="67">
        <v>0</v>
      </c>
      <c r="H163" s="67">
        <v>0</v>
      </c>
      <c r="I163" s="67">
        <f t="shared" si="10"/>
        <v>0</v>
      </c>
      <c r="J163" s="67">
        <f t="shared" si="11"/>
        <v>0</v>
      </c>
    </row>
    <row r="164" spans="1:10" ht="16.2">
      <c r="A164" s="59"/>
      <c r="B164" s="60">
        <v>5029801</v>
      </c>
      <c r="C164" s="66"/>
      <c r="D164" s="65" t="s">
        <v>386</v>
      </c>
      <c r="E164" s="67">
        <v>0</v>
      </c>
      <c r="F164" s="67">
        <v>0</v>
      </c>
      <c r="G164" s="67">
        <v>0</v>
      </c>
      <c r="H164" s="67">
        <v>0</v>
      </c>
      <c r="I164" s="67">
        <f t="shared" si="10"/>
        <v>0</v>
      </c>
      <c r="J164" s="67">
        <f t="shared" si="11"/>
        <v>0</v>
      </c>
    </row>
    <row r="165" spans="1:10" ht="16.2">
      <c r="A165" s="59"/>
      <c r="B165" s="60">
        <v>5029802</v>
      </c>
      <c r="C165" s="66"/>
      <c r="D165" s="65" t="s">
        <v>387</v>
      </c>
      <c r="E165" s="67">
        <v>0</v>
      </c>
      <c r="F165" s="67">
        <v>0</v>
      </c>
      <c r="G165" s="67">
        <v>0</v>
      </c>
      <c r="H165" s="67">
        <v>0</v>
      </c>
      <c r="I165" s="67">
        <f t="shared" si="10"/>
        <v>0</v>
      </c>
      <c r="J165" s="67">
        <f t="shared" si="11"/>
        <v>0</v>
      </c>
    </row>
    <row r="166" spans="1:10" ht="16.2">
      <c r="A166" s="55"/>
      <c r="B166" s="56">
        <v>5029901</v>
      </c>
      <c r="C166" s="66"/>
      <c r="D166" s="63" t="s">
        <v>388</v>
      </c>
      <c r="E166" s="67">
        <v>0</v>
      </c>
      <c r="F166" s="67">
        <v>0</v>
      </c>
      <c r="G166" s="67">
        <v>0</v>
      </c>
      <c r="H166" s="67">
        <v>0</v>
      </c>
      <c r="I166" s="67">
        <f t="shared" si="10"/>
        <v>0</v>
      </c>
      <c r="J166" s="67">
        <f t="shared" si="11"/>
        <v>0</v>
      </c>
    </row>
    <row r="167" spans="1:10" ht="16.2">
      <c r="A167" s="55"/>
      <c r="B167" s="56">
        <v>5029902</v>
      </c>
      <c r="C167" s="66"/>
      <c r="D167" s="63" t="s">
        <v>389</v>
      </c>
      <c r="E167" s="67">
        <v>0</v>
      </c>
      <c r="F167" s="67">
        <v>0</v>
      </c>
      <c r="G167" s="67">
        <v>0</v>
      </c>
      <c r="H167" s="67">
        <v>0</v>
      </c>
      <c r="I167" s="67">
        <f t="shared" si="10"/>
        <v>0</v>
      </c>
      <c r="J167" s="67">
        <f t="shared" si="11"/>
        <v>0</v>
      </c>
    </row>
    <row r="168" spans="1:10" ht="16.2">
      <c r="A168" s="55"/>
      <c r="B168" s="56">
        <v>503</v>
      </c>
      <c r="C168" s="56"/>
      <c r="D168" s="63" t="s">
        <v>295</v>
      </c>
      <c r="E168" s="67">
        <v>0</v>
      </c>
      <c r="F168" s="67">
        <v>0</v>
      </c>
      <c r="G168" s="67">
        <v>2481.1999999999998</v>
      </c>
      <c r="H168" s="67">
        <v>684</v>
      </c>
      <c r="I168" s="67">
        <f t="shared" si="10"/>
        <v>1797.1999999999998</v>
      </c>
      <c r="J168" s="67">
        <f t="shared" si="11"/>
        <v>0</v>
      </c>
    </row>
    <row r="169" spans="1:10" ht="16.2">
      <c r="A169" s="55"/>
      <c r="B169" s="56">
        <v>504</v>
      </c>
      <c r="C169" s="56"/>
      <c r="D169" s="63" t="s">
        <v>296</v>
      </c>
      <c r="E169" s="67">
        <v>0</v>
      </c>
      <c r="F169" s="67">
        <v>0</v>
      </c>
      <c r="G169" s="67">
        <v>0</v>
      </c>
      <c r="H169" s="67">
        <v>0</v>
      </c>
      <c r="I169" s="67">
        <f t="shared" si="10"/>
        <v>0</v>
      </c>
      <c r="J169" s="67">
        <f t="shared" si="11"/>
        <v>0</v>
      </c>
    </row>
    <row r="170" spans="1:10" ht="16.2">
      <c r="A170" s="55"/>
      <c r="B170" s="56">
        <v>505</v>
      </c>
      <c r="C170" s="56"/>
      <c r="D170" s="63" t="s">
        <v>297</v>
      </c>
      <c r="E170" s="67">
        <v>0</v>
      </c>
      <c r="F170" s="67">
        <v>0</v>
      </c>
      <c r="G170" s="67">
        <v>0</v>
      </c>
      <c r="H170" s="67">
        <v>0</v>
      </c>
      <c r="I170" s="67">
        <f t="shared" si="10"/>
        <v>0</v>
      </c>
      <c r="J170" s="67">
        <f t="shared" si="11"/>
        <v>0</v>
      </c>
    </row>
    <row r="171" spans="1:10" ht="16.2">
      <c r="A171" s="55"/>
      <c r="B171" s="56">
        <v>506</v>
      </c>
      <c r="C171" s="56"/>
      <c r="D171" s="63" t="s">
        <v>298</v>
      </c>
      <c r="E171" s="67">
        <v>0</v>
      </c>
      <c r="F171" s="67">
        <v>0</v>
      </c>
      <c r="G171" s="67">
        <v>3630</v>
      </c>
      <c r="H171" s="67">
        <v>0</v>
      </c>
      <c r="I171" s="67">
        <f t="shared" si="10"/>
        <v>3630</v>
      </c>
      <c r="J171" s="67">
        <f t="shared" si="11"/>
        <v>0</v>
      </c>
    </row>
    <row r="172" spans="1:10" ht="16.2">
      <c r="A172" s="59"/>
      <c r="B172" s="56">
        <v>507</v>
      </c>
      <c r="C172" s="56"/>
      <c r="D172" s="65" t="s">
        <v>390</v>
      </c>
      <c r="E172" s="67">
        <v>0</v>
      </c>
      <c r="F172" s="67">
        <v>0</v>
      </c>
      <c r="G172" s="67">
        <v>0</v>
      </c>
      <c r="H172" s="67">
        <v>0</v>
      </c>
      <c r="I172" s="67">
        <f t="shared" si="10"/>
        <v>0</v>
      </c>
      <c r="J172" s="67">
        <f t="shared" si="11"/>
        <v>0</v>
      </c>
    </row>
    <row r="173" spans="1:10" ht="16.2">
      <c r="A173" s="55"/>
      <c r="B173" s="56">
        <v>508</v>
      </c>
      <c r="C173" s="56"/>
      <c r="D173" s="63" t="s">
        <v>299</v>
      </c>
      <c r="E173" s="67">
        <v>0</v>
      </c>
      <c r="F173" s="67">
        <v>0</v>
      </c>
      <c r="G173" s="67">
        <v>0</v>
      </c>
      <c r="H173" s="67">
        <v>0</v>
      </c>
      <c r="I173" s="67">
        <f t="shared" si="10"/>
        <v>0</v>
      </c>
      <c r="J173" s="67">
        <f t="shared" si="11"/>
        <v>0</v>
      </c>
    </row>
    <row r="174" spans="1:10" ht="16.2">
      <c r="A174" s="55"/>
      <c r="B174" s="56">
        <v>50901</v>
      </c>
      <c r="C174" s="56"/>
      <c r="D174" s="63" t="s">
        <v>300</v>
      </c>
      <c r="E174" s="67">
        <v>0</v>
      </c>
      <c r="F174" s="67">
        <v>0</v>
      </c>
      <c r="G174" s="67">
        <v>0</v>
      </c>
      <c r="H174" s="67">
        <v>0</v>
      </c>
      <c r="I174" s="67">
        <f t="shared" si="10"/>
        <v>0</v>
      </c>
      <c r="J174" s="67">
        <f t="shared" si="11"/>
        <v>0</v>
      </c>
    </row>
    <row r="175" spans="1:10" ht="16.2">
      <c r="A175" s="55"/>
      <c r="B175" s="56">
        <v>50902</v>
      </c>
      <c r="C175" s="56"/>
      <c r="D175" s="63" t="s">
        <v>301</v>
      </c>
      <c r="E175" s="67">
        <v>0</v>
      </c>
      <c r="F175" s="67">
        <v>0</v>
      </c>
      <c r="G175" s="67">
        <v>0</v>
      </c>
      <c r="H175" s="67">
        <v>0</v>
      </c>
      <c r="I175" s="67">
        <f t="shared" si="10"/>
        <v>0</v>
      </c>
      <c r="J175" s="67">
        <f t="shared" si="11"/>
        <v>0</v>
      </c>
    </row>
    <row r="176" spans="1:10" ht="16.2">
      <c r="A176" s="55"/>
      <c r="B176" s="56">
        <v>50999</v>
      </c>
      <c r="C176" s="56"/>
      <c r="D176" s="63" t="s">
        <v>302</v>
      </c>
      <c r="E176" s="67">
        <v>0</v>
      </c>
      <c r="F176" s="67">
        <v>0</v>
      </c>
      <c r="G176" s="67">
        <v>0</v>
      </c>
      <c r="H176" s="67">
        <v>0</v>
      </c>
      <c r="I176" s="67">
        <f t="shared" si="10"/>
        <v>0</v>
      </c>
      <c r="J176" s="67">
        <f t="shared" si="11"/>
        <v>0</v>
      </c>
    </row>
    <row r="177" spans="1:10" ht="16.2">
      <c r="A177" s="55"/>
      <c r="B177" s="56">
        <v>51101</v>
      </c>
      <c r="C177" s="56"/>
      <c r="D177" s="63" t="s">
        <v>141</v>
      </c>
      <c r="E177" s="67">
        <v>0</v>
      </c>
      <c r="F177" s="67">
        <v>0</v>
      </c>
      <c r="G177" s="67">
        <v>6894</v>
      </c>
      <c r="H177" s="67">
        <v>0</v>
      </c>
      <c r="I177" s="67">
        <f t="shared" si="10"/>
        <v>6894</v>
      </c>
      <c r="J177" s="67">
        <f t="shared" si="11"/>
        <v>0</v>
      </c>
    </row>
    <row r="178" spans="1:10" ht="16.2">
      <c r="A178" s="55"/>
      <c r="B178" s="56">
        <v>51102</v>
      </c>
      <c r="C178" s="56"/>
      <c r="D178" s="63" t="s">
        <v>142</v>
      </c>
      <c r="E178" s="67">
        <v>0</v>
      </c>
      <c r="F178" s="67">
        <v>0</v>
      </c>
      <c r="G178" s="67">
        <v>37082</v>
      </c>
      <c r="H178" s="67">
        <v>0</v>
      </c>
      <c r="I178" s="67">
        <f t="shared" si="10"/>
        <v>37082</v>
      </c>
      <c r="J178" s="67">
        <f t="shared" si="11"/>
        <v>0</v>
      </c>
    </row>
    <row r="179" spans="1:10" ht="16.2">
      <c r="A179" s="55"/>
      <c r="B179" s="56">
        <v>51103</v>
      </c>
      <c r="C179" s="56"/>
      <c r="D179" s="63" t="s">
        <v>143</v>
      </c>
      <c r="E179" s="67">
        <v>0</v>
      </c>
      <c r="F179" s="67">
        <v>0</v>
      </c>
      <c r="G179" s="67">
        <v>8264</v>
      </c>
      <c r="H179" s="67">
        <v>0</v>
      </c>
      <c r="I179" s="67">
        <f t="shared" si="10"/>
        <v>8264</v>
      </c>
      <c r="J179" s="67">
        <f t="shared" si="11"/>
        <v>0</v>
      </c>
    </row>
    <row r="180" spans="1:10" ht="16.2">
      <c r="A180" s="55"/>
      <c r="B180" s="56">
        <v>51104</v>
      </c>
      <c r="C180" s="56"/>
      <c r="D180" s="63" t="s">
        <v>144</v>
      </c>
      <c r="E180" s="67">
        <v>0</v>
      </c>
      <c r="F180" s="67">
        <v>0</v>
      </c>
      <c r="G180" s="67">
        <v>48952</v>
      </c>
      <c r="H180" s="67">
        <v>0</v>
      </c>
      <c r="I180" s="67">
        <f t="shared" si="10"/>
        <v>48952</v>
      </c>
      <c r="J180" s="67">
        <f t="shared" si="11"/>
        <v>0</v>
      </c>
    </row>
    <row r="181" spans="1:10" ht="16.2">
      <c r="A181" s="55"/>
      <c r="B181" s="56">
        <v>51105</v>
      </c>
      <c r="C181" s="56"/>
      <c r="D181" s="63" t="s">
        <v>145</v>
      </c>
      <c r="E181" s="67">
        <v>0</v>
      </c>
      <c r="F181" s="67">
        <v>0</v>
      </c>
      <c r="G181" s="67">
        <v>4086</v>
      </c>
      <c r="H181" s="67">
        <v>0</v>
      </c>
      <c r="I181" s="67">
        <f t="shared" si="10"/>
        <v>4086</v>
      </c>
      <c r="J181" s="67">
        <f t="shared" si="11"/>
        <v>0</v>
      </c>
    </row>
    <row r="182" spans="1:10" ht="16.2">
      <c r="A182" s="55"/>
      <c r="B182" s="56">
        <v>51106</v>
      </c>
      <c r="C182" s="56"/>
      <c r="D182" s="63" t="s">
        <v>146</v>
      </c>
      <c r="E182" s="67">
        <v>0</v>
      </c>
      <c r="F182" s="67">
        <v>0</v>
      </c>
      <c r="G182" s="67">
        <v>0</v>
      </c>
      <c r="H182" s="67">
        <v>0</v>
      </c>
      <c r="I182" s="67">
        <f t="shared" si="10"/>
        <v>0</v>
      </c>
      <c r="J182" s="67">
        <f t="shared" si="11"/>
        <v>0</v>
      </c>
    </row>
    <row r="183" spans="1:10" ht="16.2">
      <c r="A183" s="55"/>
      <c r="B183" s="56">
        <v>51107</v>
      </c>
      <c r="C183" s="56"/>
      <c r="D183" s="63" t="s">
        <v>147</v>
      </c>
      <c r="E183" s="67">
        <v>0</v>
      </c>
      <c r="F183" s="67">
        <v>0</v>
      </c>
      <c r="G183" s="67">
        <v>10512</v>
      </c>
      <c r="H183" s="67">
        <v>0</v>
      </c>
      <c r="I183" s="67">
        <f t="shared" si="10"/>
        <v>10512</v>
      </c>
      <c r="J183" s="67">
        <f t="shared" si="11"/>
        <v>0</v>
      </c>
    </row>
    <row r="184" spans="1:10" ht="16.2">
      <c r="A184" s="55"/>
      <c r="B184" s="56">
        <v>51108</v>
      </c>
      <c r="C184" s="56"/>
      <c r="D184" s="63" t="s">
        <v>148</v>
      </c>
      <c r="E184" s="67">
        <v>0</v>
      </c>
      <c r="F184" s="67">
        <v>0</v>
      </c>
      <c r="G184" s="67">
        <v>0</v>
      </c>
      <c r="H184" s="67">
        <v>0</v>
      </c>
      <c r="I184" s="67">
        <f t="shared" si="10"/>
        <v>0</v>
      </c>
      <c r="J184" s="67">
        <f t="shared" si="11"/>
        <v>0</v>
      </c>
    </row>
    <row r="185" spans="1:10" ht="16.2">
      <c r="A185" s="55"/>
      <c r="B185" s="56">
        <v>51109</v>
      </c>
      <c r="C185" s="56"/>
      <c r="D185" s="63" t="s">
        <v>149</v>
      </c>
      <c r="E185" s="67">
        <v>0</v>
      </c>
      <c r="F185" s="67">
        <v>0</v>
      </c>
      <c r="G185" s="67">
        <v>0</v>
      </c>
      <c r="H185" s="67">
        <v>0</v>
      </c>
      <c r="I185" s="67">
        <f t="shared" si="10"/>
        <v>0</v>
      </c>
      <c r="J185" s="67">
        <f t="shared" si="11"/>
        <v>0</v>
      </c>
    </row>
    <row r="186" spans="1:10" ht="16.2">
      <c r="A186" s="55"/>
      <c r="B186" s="56">
        <v>51110</v>
      </c>
      <c r="C186" s="56"/>
      <c r="D186" s="63" t="s">
        <v>150</v>
      </c>
      <c r="E186" s="67">
        <v>0</v>
      </c>
      <c r="F186" s="67">
        <v>0</v>
      </c>
      <c r="G186" s="67">
        <v>0</v>
      </c>
      <c r="H186" s="67">
        <v>0</v>
      </c>
      <c r="I186" s="67">
        <f t="shared" si="10"/>
        <v>0</v>
      </c>
      <c r="J186" s="67">
        <f t="shared" si="11"/>
        <v>0</v>
      </c>
    </row>
    <row r="187" spans="1:10" ht="16.2">
      <c r="A187" s="55"/>
      <c r="B187" s="56">
        <v>51111</v>
      </c>
      <c r="C187" s="56"/>
      <c r="D187" s="63" t="s">
        <v>391</v>
      </c>
      <c r="E187" s="67">
        <v>0</v>
      </c>
      <c r="F187" s="67">
        <v>0</v>
      </c>
      <c r="G187" s="67">
        <v>8700</v>
      </c>
      <c r="H187" s="67">
        <v>0</v>
      </c>
      <c r="I187" s="67">
        <f t="shared" si="10"/>
        <v>8700</v>
      </c>
      <c r="J187" s="67">
        <f t="shared" si="11"/>
        <v>0</v>
      </c>
    </row>
    <row r="188" spans="1:10" ht="16.2">
      <c r="A188" s="55"/>
      <c r="B188" s="56">
        <v>51112</v>
      </c>
      <c r="C188" s="56"/>
      <c r="D188" s="63" t="s">
        <v>151</v>
      </c>
      <c r="E188" s="67">
        <v>0</v>
      </c>
      <c r="F188" s="67">
        <v>0</v>
      </c>
      <c r="G188" s="67">
        <v>1200</v>
      </c>
      <c r="H188" s="67">
        <v>0</v>
      </c>
      <c r="I188" s="67">
        <f t="shared" si="10"/>
        <v>1200</v>
      </c>
      <c r="J188" s="67">
        <f t="shared" si="11"/>
        <v>0</v>
      </c>
    </row>
    <row r="189" spans="1:10" ht="16.2">
      <c r="A189" s="55"/>
      <c r="B189" s="56">
        <v>51113</v>
      </c>
      <c r="C189" s="56"/>
      <c r="D189" s="63" t="s">
        <v>152</v>
      </c>
      <c r="E189" s="67">
        <v>0</v>
      </c>
      <c r="F189" s="67">
        <v>0</v>
      </c>
      <c r="G189" s="67">
        <v>0</v>
      </c>
      <c r="H189" s="67">
        <v>0</v>
      </c>
      <c r="I189" s="67">
        <f t="shared" si="10"/>
        <v>0</v>
      </c>
      <c r="J189" s="67">
        <f t="shared" si="11"/>
        <v>0</v>
      </c>
    </row>
    <row r="190" spans="1:10" ht="16.2">
      <c r="A190" s="55"/>
      <c r="B190" s="56">
        <v>51114</v>
      </c>
      <c r="C190" s="56"/>
      <c r="D190" s="63" t="s">
        <v>153</v>
      </c>
      <c r="E190" s="67">
        <v>0</v>
      </c>
      <c r="F190" s="67">
        <v>0</v>
      </c>
      <c r="G190" s="67">
        <v>0</v>
      </c>
      <c r="H190" s="67">
        <v>0</v>
      </c>
      <c r="I190" s="67">
        <f t="shared" si="10"/>
        <v>0</v>
      </c>
      <c r="J190" s="67">
        <f t="shared" si="11"/>
        <v>0</v>
      </c>
    </row>
    <row r="191" spans="1:10" ht="16.2">
      <c r="A191" s="55"/>
      <c r="B191" s="56">
        <v>51115</v>
      </c>
      <c r="C191" s="56"/>
      <c r="D191" s="63" t="s">
        <v>154</v>
      </c>
      <c r="E191" s="67">
        <v>0</v>
      </c>
      <c r="F191" s="67">
        <v>0</v>
      </c>
      <c r="G191" s="67">
        <v>0</v>
      </c>
      <c r="H191" s="67">
        <v>0</v>
      </c>
      <c r="I191" s="67">
        <f t="shared" si="10"/>
        <v>0</v>
      </c>
      <c r="J191" s="67">
        <f t="shared" si="11"/>
        <v>0</v>
      </c>
    </row>
    <row r="192" spans="1:10" ht="16.2">
      <c r="A192" s="55"/>
      <c r="B192" s="56">
        <v>51116</v>
      </c>
      <c r="C192" s="56"/>
      <c r="D192" s="63" t="s">
        <v>155</v>
      </c>
      <c r="E192" s="67">
        <v>0</v>
      </c>
      <c r="F192" s="67">
        <v>0</v>
      </c>
      <c r="G192" s="67">
        <v>0</v>
      </c>
      <c r="H192" s="67">
        <v>0</v>
      </c>
      <c r="I192" s="67">
        <f t="shared" si="10"/>
        <v>0</v>
      </c>
      <c r="J192" s="67">
        <f t="shared" si="11"/>
        <v>0</v>
      </c>
    </row>
    <row r="193" spans="1:10" ht="16.2">
      <c r="A193" s="55"/>
      <c r="B193" s="56">
        <v>51117</v>
      </c>
      <c r="C193" s="56"/>
      <c r="D193" s="63" t="s">
        <v>156</v>
      </c>
      <c r="E193" s="67">
        <v>0</v>
      </c>
      <c r="F193" s="67">
        <v>0</v>
      </c>
      <c r="G193" s="67">
        <v>0</v>
      </c>
      <c r="H193" s="67">
        <v>0</v>
      </c>
      <c r="I193" s="67">
        <f t="shared" si="10"/>
        <v>0</v>
      </c>
      <c r="J193" s="67">
        <f t="shared" si="11"/>
        <v>0</v>
      </c>
    </row>
    <row r="194" spans="1:10" ht="16.2">
      <c r="A194" s="55"/>
      <c r="B194" s="56">
        <v>51118</v>
      </c>
      <c r="C194" s="56"/>
      <c r="D194" s="63" t="s">
        <v>157</v>
      </c>
      <c r="E194" s="67">
        <v>0</v>
      </c>
      <c r="F194" s="67">
        <v>0</v>
      </c>
      <c r="G194" s="67">
        <v>0</v>
      </c>
      <c r="H194" s="67">
        <v>0</v>
      </c>
      <c r="I194" s="67">
        <f t="shared" si="10"/>
        <v>0</v>
      </c>
      <c r="J194" s="67">
        <f t="shared" si="11"/>
        <v>0</v>
      </c>
    </row>
    <row r="195" spans="1:10" ht="16.2">
      <c r="A195" s="55"/>
      <c r="B195" s="56">
        <v>51119</v>
      </c>
      <c r="C195" s="56"/>
      <c r="D195" s="63" t="s">
        <v>158</v>
      </c>
      <c r="E195" s="67">
        <v>0</v>
      </c>
      <c r="F195" s="67">
        <v>0</v>
      </c>
      <c r="G195" s="67">
        <v>0</v>
      </c>
      <c r="H195" s="67">
        <v>0</v>
      </c>
      <c r="I195" s="67">
        <f t="shared" si="10"/>
        <v>0</v>
      </c>
      <c r="J195" s="67">
        <f t="shared" si="11"/>
        <v>0</v>
      </c>
    </row>
    <row r="196" spans="1:10" ht="16.2">
      <c r="A196" s="55"/>
      <c r="B196" s="56">
        <v>51120</v>
      </c>
      <c r="C196" s="56"/>
      <c r="D196" s="63" t="s">
        <v>392</v>
      </c>
      <c r="E196" s="67">
        <v>0</v>
      </c>
      <c r="F196" s="67">
        <v>0</v>
      </c>
      <c r="G196" s="67">
        <v>0</v>
      </c>
      <c r="H196" s="67">
        <v>0</v>
      </c>
      <c r="I196" s="67">
        <f t="shared" si="10"/>
        <v>0</v>
      </c>
      <c r="J196" s="67">
        <f t="shared" si="11"/>
        <v>0</v>
      </c>
    </row>
    <row r="197" spans="1:10" ht="16.2">
      <c r="A197" s="55"/>
      <c r="B197" s="56">
        <v>51201</v>
      </c>
      <c r="C197" s="56"/>
      <c r="D197" s="63" t="s">
        <v>159</v>
      </c>
      <c r="E197" s="67">
        <v>0</v>
      </c>
      <c r="F197" s="67">
        <v>0</v>
      </c>
      <c r="G197" s="67">
        <v>0</v>
      </c>
      <c r="H197" s="67">
        <v>0</v>
      </c>
      <c r="I197" s="67">
        <f t="shared" si="10"/>
        <v>0</v>
      </c>
      <c r="J197" s="67">
        <f t="shared" si="11"/>
        <v>0</v>
      </c>
    </row>
    <row r="198" spans="1:10" ht="16.2">
      <c r="A198" s="55"/>
      <c r="B198" s="56">
        <v>51202</v>
      </c>
      <c r="C198" s="56"/>
      <c r="D198" s="63" t="s">
        <v>160</v>
      </c>
      <c r="E198" s="67">
        <v>0</v>
      </c>
      <c r="F198" s="67">
        <v>0</v>
      </c>
      <c r="G198" s="67">
        <v>452.9</v>
      </c>
      <c r="H198" s="67">
        <v>0</v>
      </c>
      <c r="I198" s="67">
        <f t="shared" si="10"/>
        <v>452.9</v>
      </c>
      <c r="J198" s="67">
        <f t="shared" si="11"/>
        <v>0</v>
      </c>
    </row>
    <row r="199" spans="1:10" ht="16.2">
      <c r="A199" s="55"/>
      <c r="B199" s="56">
        <v>51203</v>
      </c>
      <c r="C199" s="56"/>
      <c r="D199" s="63" t="s">
        <v>161</v>
      </c>
      <c r="E199" s="67">
        <v>0</v>
      </c>
      <c r="F199" s="67">
        <v>0</v>
      </c>
      <c r="G199" s="67">
        <v>0</v>
      </c>
      <c r="H199" s="67">
        <v>0</v>
      </c>
      <c r="I199" s="67">
        <f t="shared" si="10"/>
        <v>0</v>
      </c>
      <c r="J199" s="67">
        <f t="shared" si="11"/>
        <v>0</v>
      </c>
    </row>
    <row r="200" spans="1:10" ht="16.2">
      <c r="A200" s="55"/>
      <c r="B200" s="56">
        <v>51204</v>
      </c>
      <c r="C200" s="56"/>
      <c r="D200" s="63" t="s">
        <v>162</v>
      </c>
      <c r="E200" s="67">
        <v>0</v>
      </c>
      <c r="F200" s="67">
        <v>0</v>
      </c>
      <c r="G200" s="67">
        <v>5450.3</v>
      </c>
      <c r="H200" s="67">
        <v>0</v>
      </c>
      <c r="I200" s="67">
        <f t="shared" ref="I200:I263" si="12">IF((E200+G200-H200)&gt;0,E200+G200-H200,0)</f>
        <v>5450.3</v>
      </c>
      <c r="J200" s="67">
        <f t="shared" ref="J200:J263" si="13">IF((E200+G200-H200)&lt;0,E200+G200-H200,0)</f>
        <v>0</v>
      </c>
    </row>
    <row r="201" spans="1:10" ht="16.2">
      <c r="A201" s="55"/>
      <c r="B201" s="56">
        <v>51205</v>
      </c>
      <c r="C201" s="56"/>
      <c r="D201" s="63" t="s">
        <v>163</v>
      </c>
      <c r="E201" s="67">
        <v>0</v>
      </c>
      <c r="F201" s="67">
        <v>0</v>
      </c>
      <c r="G201" s="67">
        <v>29180.6</v>
      </c>
      <c r="H201" s="67">
        <v>0</v>
      </c>
      <c r="I201" s="67">
        <f t="shared" si="12"/>
        <v>29180.6</v>
      </c>
      <c r="J201" s="67">
        <f t="shared" si="13"/>
        <v>0</v>
      </c>
    </row>
    <row r="202" spans="1:10" ht="16.2">
      <c r="A202" s="55"/>
      <c r="B202" s="56">
        <v>51206</v>
      </c>
      <c r="C202" s="56"/>
      <c r="D202" s="63" t="s">
        <v>164</v>
      </c>
      <c r="E202" s="67">
        <v>0</v>
      </c>
      <c r="F202" s="67">
        <v>0</v>
      </c>
      <c r="G202" s="67">
        <v>1823.46</v>
      </c>
      <c r="H202" s="67">
        <v>0</v>
      </c>
      <c r="I202" s="67">
        <f t="shared" si="12"/>
        <v>1823.46</v>
      </c>
      <c r="J202" s="67">
        <f t="shared" si="13"/>
        <v>0</v>
      </c>
    </row>
    <row r="203" spans="1:10" ht="16.2">
      <c r="A203" s="55"/>
      <c r="B203" s="56">
        <v>51207</v>
      </c>
      <c r="C203" s="56"/>
      <c r="D203" s="63" t="s">
        <v>165</v>
      </c>
      <c r="E203" s="67">
        <v>0</v>
      </c>
      <c r="F203" s="67">
        <v>0</v>
      </c>
      <c r="G203" s="67">
        <v>0</v>
      </c>
      <c r="H203" s="67">
        <v>0</v>
      </c>
      <c r="I203" s="67">
        <f t="shared" si="12"/>
        <v>0</v>
      </c>
      <c r="J203" s="67">
        <f t="shared" si="13"/>
        <v>0</v>
      </c>
    </row>
    <row r="204" spans="1:10" ht="16.2">
      <c r="A204" s="55"/>
      <c r="B204" s="56">
        <v>51208</v>
      </c>
      <c r="C204" s="56"/>
      <c r="D204" s="63" t="s">
        <v>166</v>
      </c>
      <c r="E204" s="67">
        <v>0</v>
      </c>
      <c r="F204" s="67">
        <v>0</v>
      </c>
      <c r="G204" s="67">
        <v>0</v>
      </c>
      <c r="H204" s="67">
        <v>0</v>
      </c>
      <c r="I204" s="67">
        <f t="shared" si="12"/>
        <v>0</v>
      </c>
      <c r="J204" s="67">
        <f t="shared" si="13"/>
        <v>0</v>
      </c>
    </row>
    <row r="205" spans="1:10" ht="16.2">
      <c r="A205" s="59"/>
      <c r="B205" s="60">
        <v>5210101</v>
      </c>
      <c r="C205" s="66"/>
      <c r="D205" s="63" t="s">
        <v>418</v>
      </c>
      <c r="E205" s="67">
        <v>0</v>
      </c>
      <c r="F205" s="67">
        <v>0</v>
      </c>
      <c r="G205" s="67">
        <v>456000</v>
      </c>
      <c r="H205" s="67">
        <v>0</v>
      </c>
      <c r="I205" s="67">
        <f t="shared" si="12"/>
        <v>456000</v>
      </c>
      <c r="J205" s="67">
        <f t="shared" si="13"/>
        <v>0</v>
      </c>
    </row>
    <row r="206" spans="1:10" ht="16.2">
      <c r="A206" s="59"/>
      <c r="B206" s="60">
        <v>5210102</v>
      </c>
      <c r="C206" s="66"/>
      <c r="D206" s="63" t="s">
        <v>419</v>
      </c>
      <c r="E206" s="67">
        <v>0</v>
      </c>
      <c r="F206" s="67">
        <v>0</v>
      </c>
      <c r="G206" s="67">
        <v>0</v>
      </c>
      <c r="H206" s="67">
        <v>0</v>
      </c>
      <c r="I206" s="67">
        <f t="shared" si="12"/>
        <v>0</v>
      </c>
      <c r="J206" s="67">
        <f t="shared" si="13"/>
        <v>0</v>
      </c>
    </row>
    <row r="207" spans="1:10" ht="16.2">
      <c r="A207" s="59"/>
      <c r="B207" s="60">
        <v>5210201</v>
      </c>
      <c r="C207" s="66"/>
      <c r="D207" s="63" t="s">
        <v>420</v>
      </c>
      <c r="E207" s="67">
        <v>0</v>
      </c>
      <c r="F207" s="67">
        <v>0</v>
      </c>
      <c r="G207" s="67">
        <v>354000</v>
      </c>
      <c r="H207" s="67">
        <v>0</v>
      </c>
      <c r="I207" s="67">
        <f t="shared" si="12"/>
        <v>354000</v>
      </c>
      <c r="J207" s="67">
        <f t="shared" si="13"/>
        <v>0</v>
      </c>
    </row>
    <row r="208" spans="1:10" ht="16.2">
      <c r="A208" s="59"/>
      <c r="B208" s="60">
        <v>5210202</v>
      </c>
      <c r="C208" s="66"/>
      <c r="D208" s="63" t="s">
        <v>421</v>
      </c>
      <c r="E208" s="67">
        <v>0</v>
      </c>
      <c r="F208" s="67">
        <v>0</v>
      </c>
      <c r="G208" s="67">
        <v>0</v>
      </c>
      <c r="H208" s="67">
        <v>0</v>
      </c>
      <c r="I208" s="67">
        <f t="shared" si="12"/>
        <v>0</v>
      </c>
      <c r="J208" s="67">
        <f t="shared" si="13"/>
        <v>0</v>
      </c>
    </row>
    <row r="209" spans="1:10" ht="16.2">
      <c r="A209" s="59"/>
      <c r="B209" s="60">
        <v>5210301</v>
      </c>
      <c r="C209" s="66"/>
      <c r="D209" s="63" t="s">
        <v>422</v>
      </c>
      <c r="E209" s="67">
        <v>0</v>
      </c>
      <c r="F209" s="67">
        <v>0</v>
      </c>
      <c r="G209" s="67">
        <v>671000</v>
      </c>
      <c r="H209" s="67">
        <v>0</v>
      </c>
      <c r="I209" s="67">
        <f t="shared" si="12"/>
        <v>671000</v>
      </c>
      <c r="J209" s="67">
        <f t="shared" si="13"/>
        <v>0</v>
      </c>
    </row>
    <row r="210" spans="1:10" ht="16.2">
      <c r="A210" s="59"/>
      <c r="B210" s="60">
        <v>5210302</v>
      </c>
      <c r="C210" s="66"/>
      <c r="D210" s="63" t="s">
        <v>423</v>
      </c>
      <c r="E210" s="67">
        <v>0</v>
      </c>
      <c r="F210" s="67">
        <v>0</v>
      </c>
      <c r="G210" s="67">
        <v>0</v>
      </c>
      <c r="H210" s="67">
        <v>0</v>
      </c>
      <c r="I210" s="67">
        <f t="shared" si="12"/>
        <v>0</v>
      </c>
      <c r="J210" s="67">
        <f t="shared" si="13"/>
        <v>0</v>
      </c>
    </row>
    <row r="211" spans="1:10" ht="16.2">
      <c r="A211" s="59"/>
      <c r="B211" s="60">
        <v>5210401</v>
      </c>
      <c r="C211" s="66"/>
      <c r="D211" s="63" t="s">
        <v>424</v>
      </c>
      <c r="E211" s="67">
        <v>0</v>
      </c>
      <c r="F211" s="67">
        <v>0</v>
      </c>
      <c r="G211" s="67">
        <v>421250.7</v>
      </c>
      <c r="H211" s="67">
        <v>0</v>
      </c>
      <c r="I211" s="67">
        <f t="shared" si="12"/>
        <v>421250.7</v>
      </c>
      <c r="J211" s="67">
        <f t="shared" si="13"/>
        <v>0</v>
      </c>
    </row>
    <row r="212" spans="1:10" ht="16.2">
      <c r="A212" s="59"/>
      <c r="B212" s="60">
        <v>5210402</v>
      </c>
      <c r="C212" s="66"/>
      <c r="D212" s="65" t="s">
        <v>425</v>
      </c>
      <c r="E212" s="67">
        <v>0</v>
      </c>
      <c r="F212" s="67">
        <v>0</v>
      </c>
      <c r="G212" s="67">
        <v>0</v>
      </c>
      <c r="H212" s="67">
        <v>0</v>
      </c>
      <c r="I212" s="67">
        <f t="shared" si="12"/>
        <v>0</v>
      </c>
      <c r="J212" s="67">
        <f t="shared" si="13"/>
        <v>0</v>
      </c>
    </row>
    <row r="213" spans="1:10" ht="16.2">
      <c r="A213" s="59"/>
      <c r="B213" s="60">
        <v>5210501</v>
      </c>
      <c r="C213" s="66"/>
      <c r="D213" s="63" t="s">
        <v>167</v>
      </c>
      <c r="E213" s="67">
        <v>0</v>
      </c>
      <c r="F213" s="67">
        <v>0</v>
      </c>
      <c r="G213" s="67">
        <v>163988.9</v>
      </c>
      <c r="H213" s="67">
        <v>0</v>
      </c>
      <c r="I213" s="67">
        <f t="shared" si="12"/>
        <v>163988.9</v>
      </c>
      <c r="J213" s="67">
        <f t="shared" si="13"/>
        <v>0</v>
      </c>
    </row>
    <row r="214" spans="1:10" ht="16.2">
      <c r="A214" s="59"/>
      <c r="B214" s="60">
        <v>5210502</v>
      </c>
      <c r="C214" s="66"/>
      <c r="D214" s="63" t="s">
        <v>168</v>
      </c>
      <c r="E214" s="67">
        <v>0</v>
      </c>
      <c r="F214" s="67">
        <v>0</v>
      </c>
      <c r="G214" s="67">
        <v>0</v>
      </c>
      <c r="H214" s="67">
        <v>0</v>
      </c>
      <c r="I214" s="67">
        <f t="shared" si="12"/>
        <v>0</v>
      </c>
      <c r="J214" s="67">
        <f t="shared" si="13"/>
        <v>0</v>
      </c>
    </row>
    <row r="215" spans="1:10" ht="16.2">
      <c r="A215" s="55"/>
      <c r="B215" s="56">
        <v>5210601</v>
      </c>
      <c r="C215" s="66"/>
      <c r="D215" s="63" t="s">
        <v>169</v>
      </c>
      <c r="E215" s="67">
        <v>0</v>
      </c>
      <c r="F215" s="67">
        <v>0</v>
      </c>
      <c r="G215" s="67">
        <v>30000</v>
      </c>
      <c r="H215" s="67">
        <v>0</v>
      </c>
      <c r="I215" s="67">
        <f t="shared" si="12"/>
        <v>30000</v>
      </c>
      <c r="J215" s="67">
        <f t="shared" si="13"/>
        <v>0</v>
      </c>
    </row>
    <row r="216" spans="1:10" ht="16.2">
      <c r="A216" s="55"/>
      <c r="B216" s="56">
        <v>5210602</v>
      </c>
      <c r="C216" s="66"/>
      <c r="D216" s="63" t="s">
        <v>171</v>
      </c>
      <c r="E216" s="67">
        <v>0</v>
      </c>
      <c r="F216" s="67">
        <v>0</v>
      </c>
      <c r="G216" s="67">
        <v>0</v>
      </c>
      <c r="H216" s="67">
        <v>0</v>
      </c>
      <c r="I216" s="67">
        <f t="shared" si="12"/>
        <v>0</v>
      </c>
      <c r="J216" s="67">
        <f t="shared" si="13"/>
        <v>0</v>
      </c>
    </row>
    <row r="217" spans="1:10" ht="16.2">
      <c r="A217" s="55"/>
      <c r="B217" s="56">
        <v>5210701</v>
      </c>
      <c r="C217" s="66"/>
      <c r="D217" s="63" t="s">
        <v>170</v>
      </c>
      <c r="E217" s="67">
        <v>0</v>
      </c>
      <c r="F217" s="67">
        <v>0</v>
      </c>
      <c r="G217" s="67">
        <v>0</v>
      </c>
      <c r="H217" s="67">
        <v>0</v>
      </c>
      <c r="I217" s="67">
        <f t="shared" si="12"/>
        <v>0</v>
      </c>
      <c r="J217" s="67">
        <f t="shared" si="13"/>
        <v>0</v>
      </c>
    </row>
    <row r="218" spans="1:10" ht="16.2">
      <c r="A218" s="55"/>
      <c r="B218" s="56">
        <v>5210702</v>
      </c>
      <c r="C218" s="66"/>
      <c r="D218" s="63" t="s">
        <v>172</v>
      </c>
      <c r="E218" s="67">
        <v>0</v>
      </c>
      <c r="F218" s="67">
        <v>0</v>
      </c>
      <c r="G218" s="67">
        <v>0</v>
      </c>
      <c r="H218" s="67">
        <v>0</v>
      </c>
      <c r="I218" s="67">
        <f t="shared" si="12"/>
        <v>0</v>
      </c>
      <c r="J218" s="67">
        <f t="shared" si="13"/>
        <v>0</v>
      </c>
    </row>
    <row r="219" spans="1:10" ht="16.2">
      <c r="A219" s="55"/>
      <c r="B219" s="56">
        <v>5210801</v>
      </c>
      <c r="C219" s="66"/>
      <c r="D219" s="63" t="s">
        <v>173</v>
      </c>
      <c r="E219" s="67">
        <v>0</v>
      </c>
      <c r="F219" s="67">
        <v>0</v>
      </c>
      <c r="G219" s="67">
        <v>0</v>
      </c>
      <c r="H219" s="67">
        <v>0</v>
      </c>
      <c r="I219" s="67">
        <f t="shared" si="12"/>
        <v>0</v>
      </c>
      <c r="J219" s="67">
        <f t="shared" si="13"/>
        <v>0</v>
      </c>
    </row>
    <row r="220" spans="1:10" ht="16.2">
      <c r="A220" s="55"/>
      <c r="B220" s="56">
        <v>5210802</v>
      </c>
      <c r="C220" s="66"/>
      <c r="D220" s="63" t="s">
        <v>176</v>
      </c>
      <c r="E220" s="67">
        <v>0</v>
      </c>
      <c r="F220" s="67">
        <v>0</v>
      </c>
      <c r="G220" s="67">
        <v>0</v>
      </c>
      <c r="H220" s="67">
        <v>0</v>
      </c>
      <c r="I220" s="67">
        <f t="shared" si="12"/>
        <v>0</v>
      </c>
      <c r="J220" s="67">
        <f t="shared" si="13"/>
        <v>0</v>
      </c>
    </row>
    <row r="221" spans="1:10" ht="16.2">
      <c r="A221" s="55"/>
      <c r="B221" s="56">
        <v>5210901</v>
      </c>
      <c r="C221" s="66"/>
      <c r="D221" s="63" t="s">
        <v>174</v>
      </c>
      <c r="E221" s="67">
        <v>0</v>
      </c>
      <c r="F221" s="67">
        <v>0</v>
      </c>
      <c r="G221" s="67">
        <v>0</v>
      </c>
      <c r="H221" s="67">
        <v>0</v>
      </c>
      <c r="I221" s="67">
        <f t="shared" si="12"/>
        <v>0</v>
      </c>
      <c r="J221" s="67">
        <f t="shared" si="13"/>
        <v>0</v>
      </c>
    </row>
    <row r="222" spans="1:10" ht="16.2">
      <c r="A222" s="55"/>
      <c r="B222" s="56">
        <v>5210902</v>
      </c>
      <c r="C222" s="66"/>
      <c r="D222" s="63" t="s">
        <v>177</v>
      </c>
      <c r="E222" s="67">
        <v>0</v>
      </c>
      <c r="F222" s="67">
        <v>0</v>
      </c>
      <c r="G222" s="67">
        <v>0</v>
      </c>
      <c r="H222" s="67">
        <v>0</v>
      </c>
      <c r="I222" s="67">
        <f t="shared" si="12"/>
        <v>0</v>
      </c>
      <c r="J222" s="67">
        <f t="shared" si="13"/>
        <v>0</v>
      </c>
    </row>
    <row r="223" spans="1:10" ht="16.2">
      <c r="A223" s="55"/>
      <c r="B223" s="56">
        <v>5211001</v>
      </c>
      <c r="C223" s="66"/>
      <c r="D223" s="63" t="s">
        <v>175</v>
      </c>
      <c r="E223" s="67">
        <v>0</v>
      </c>
      <c r="F223" s="67">
        <v>0</v>
      </c>
      <c r="G223" s="67">
        <v>33500</v>
      </c>
      <c r="H223" s="67">
        <v>0</v>
      </c>
      <c r="I223" s="67">
        <f t="shared" si="12"/>
        <v>33500</v>
      </c>
      <c r="J223" s="67">
        <f t="shared" si="13"/>
        <v>0</v>
      </c>
    </row>
    <row r="224" spans="1:10" ht="16.2">
      <c r="A224" s="55"/>
      <c r="B224" s="56">
        <v>5211002</v>
      </c>
      <c r="C224" s="66"/>
      <c r="D224" s="63" t="s">
        <v>178</v>
      </c>
      <c r="E224" s="67">
        <v>0</v>
      </c>
      <c r="F224" s="67">
        <v>0</v>
      </c>
      <c r="G224" s="67">
        <v>0</v>
      </c>
      <c r="H224" s="67">
        <v>0</v>
      </c>
      <c r="I224" s="67">
        <f t="shared" si="12"/>
        <v>0</v>
      </c>
      <c r="J224" s="67">
        <f t="shared" si="13"/>
        <v>0</v>
      </c>
    </row>
    <row r="225" spans="1:10" ht="16.2">
      <c r="A225" s="55"/>
      <c r="B225" s="56">
        <v>5211101</v>
      </c>
      <c r="C225" s="66"/>
      <c r="D225" s="63" t="s">
        <v>393</v>
      </c>
      <c r="E225" s="67">
        <v>0</v>
      </c>
      <c r="F225" s="67">
        <v>0</v>
      </c>
      <c r="G225" s="67">
        <v>0</v>
      </c>
      <c r="H225" s="67">
        <v>0</v>
      </c>
      <c r="I225" s="67">
        <f t="shared" si="12"/>
        <v>0</v>
      </c>
      <c r="J225" s="67">
        <f t="shared" si="13"/>
        <v>0</v>
      </c>
    </row>
    <row r="226" spans="1:10" ht="16.2">
      <c r="A226" s="55"/>
      <c r="B226" s="56">
        <v>5211102</v>
      </c>
      <c r="C226" s="66"/>
      <c r="D226" s="63" t="s">
        <v>394</v>
      </c>
      <c r="E226" s="67">
        <v>0</v>
      </c>
      <c r="F226" s="67">
        <v>0</v>
      </c>
      <c r="G226" s="67">
        <v>0</v>
      </c>
      <c r="H226" s="67">
        <v>0</v>
      </c>
      <c r="I226" s="67">
        <f t="shared" si="12"/>
        <v>0</v>
      </c>
      <c r="J226" s="67">
        <f t="shared" si="13"/>
        <v>0</v>
      </c>
    </row>
    <row r="227" spans="1:10" ht="16.2">
      <c r="A227" s="55"/>
      <c r="B227" s="56">
        <v>52201</v>
      </c>
      <c r="C227" s="66"/>
      <c r="D227" s="63" t="s">
        <v>416</v>
      </c>
      <c r="E227" s="67">
        <v>0</v>
      </c>
      <c r="F227" s="67">
        <v>0</v>
      </c>
      <c r="G227" s="67">
        <v>40000</v>
      </c>
      <c r="H227" s="67">
        <v>0</v>
      </c>
      <c r="I227" s="67">
        <f t="shared" si="12"/>
        <v>40000</v>
      </c>
      <c r="J227" s="67">
        <f t="shared" si="13"/>
        <v>0</v>
      </c>
    </row>
    <row r="228" spans="1:10" ht="16.2">
      <c r="A228" s="55"/>
      <c r="B228" s="56">
        <v>52202</v>
      </c>
      <c r="C228" s="66"/>
      <c r="D228" s="63" t="s">
        <v>414</v>
      </c>
      <c r="E228" s="67">
        <v>0</v>
      </c>
      <c r="F228" s="67">
        <v>0</v>
      </c>
      <c r="G228" s="67">
        <v>40000</v>
      </c>
      <c r="H228" s="67">
        <v>0</v>
      </c>
      <c r="I228" s="67">
        <f t="shared" si="12"/>
        <v>40000</v>
      </c>
      <c r="J228" s="67">
        <f t="shared" si="13"/>
        <v>0</v>
      </c>
    </row>
    <row r="229" spans="1:10" ht="16.2">
      <c r="A229" s="55"/>
      <c r="B229" s="56">
        <v>52203</v>
      </c>
      <c r="C229" s="56"/>
      <c r="D229" s="63" t="s">
        <v>179</v>
      </c>
      <c r="E229" s="67">
        <v>0</v>
      </c>
      <c r="F229" s="67">
        <v>0</v>
      </c>
      <c r="G229" s="67">
        <v>45019.44</v>
      </c>
      <c r="H229" s="67">
        <v>0</v>
      </c>
      <c r="I229" s="67">
        <f t="shared" si="12"/>
        <v>45019.44</v>
      </c>
      <c r="J229" s="67">
        <f t="shared" si="13"/>
        <v>0</v>
      </c>
    </row>
    <row r="230" spans="1:10" ht="16.2">
      <c r="A230" s="55"/>
      <c r="B230" s="56">
        <v>52204</v>
      </c>
      <c r="C230" s="56"/>
      <c r="D230" s="63" t="s">
        <v>180</v>
      </c>
      <c r="E230" s="67">
        <v>0</v>
      </c>
      <c r="F230" s="67">
        <v>0</v>
      </c>
      <c r="G230" s="67">
        <v>1000</v>
      </c>
      <c r="H230" s="67">
        <v>0</v>
      </c>
      <c r="I230" s="67">
        <f t="shared" si="12"/>
        <v>1000</v>
      </c>
      <c r="J230" s="67">
        <f t="shared" si="13"/>
        <v>0</v>
      </c>
    </row>
    <row r="231" spans="1:10" ht="16.2">
      <c r="A231" s="55"/>
      <c r="B231" s="56">
        <v>52205</v>
      </c>
      <c r="C231" s="56"/>
      <c r="D231" s="63" t="s">
        <v>181</v>
      </c>
      <c r="E231" s="67">
        <v>0</v>
      </c>
      <c r="F231" s="67">
        <v>0</v>
      </c>
      <c r="G231" s="67">
        <v>57682.1</v>
      </c>
      <c r="H231" s="67">
        <v>0</v>
      </c>
      <c r="I231" s="67">
        <f t="shared" si="12"/>
        <v>57682.1</v>
      </c>
      <c r="J231" s="67">
        <f t="shared" si="13"/>
        <v>0</v>
      </c>
    </row>
    <row r="232" spans="1:10" ht="16.2">
      <c r="A232" s="55"/>
      <c r="B232" s="56">
        <v>52206</v>
      </c>
      <c r="C232" s="56"/>
      <c r="D232" s="63" t="s">
        <v>182</v>
      </c>
      <c r="E232" s="67">
        <v>0</v>
      </c>
      <c r="F232" s="67">
        <v>0</v>
      </c>
      <c r="G232" s="67">
        <v>0</v>
      </c>
      <c r="H232" s="67">
        <v>0</v>
      </c>
      <c r="I232" s="67">
        <f t="shared" si="12"/>
        <v>0</v>
      </c>
      <c r="J232" s="67">
        <f t="shared" si="13"/>
        <v>0</v>
      </c>
    </row>
    <row r="233" spans="1:10" ht="16.2">
      <c r="A233" s="55"/>
      <c r="B233" s="56">
        <v>52207</v>
      </c>
      <c r="C233" s="56"/>
      <c r="D233" s="63" t="s">
        <v>183</v>
      </c>
      <c r="E233" s="67">
        <v>0</v>
      </c>
      <c r="F233" s="67">
        <v>0</v>
      </c>
      <c r="G233" s="67">
        <v>0</v>
      </c>
      <c r="H233" s="67">
        <v>0</v>
      </c>
      <c r="I233" s="67">
        <f t="shared" si="12"/>
        <v>0</v>
      </c>
      <c r="J233" s="67">
        <f t="shared" si="13"/>
        <v>0</v>
      </c>
    </row>
    <row r="234" spans="1:10" ht="16.2">
      <c r="A234" s="55"/>
      <c r="B234" s="56">
        <v>52208</v>
      </c>
      <c r="C234" s="56"/>
      <c r="D234" s="63" t="s">
        <v>184</v>
      </c>
      <c r="E234" s="67">
        <v>0</v>
      </c>
      <c r="F234" s="67">
        <v>0</v>
      </c>
      <c r="G234" s="67">
        <v>0</v>
      </c>
      <c r="H234" s="67">
        <v>0</v>
      </c>
      <c r="I234" s="67">
        <f t="shared" si="12"/>
        <v>0</v>
      </c>
      <c r="J234" s="67">
        <f t="shared" si="13"/>
        <v>0</v>
      </c>
    </row>
    <row r="235" spans="1:10" ht="16.2">
      <c r="A235" s="55"/>
      <c r="B235" s="56">
        <v>52209</v>
      </c>
      <c r="C235" s="56"/>
      <c r="D235" s="63" t="s">
        <v>185</v>
      </c>
      <c r="E235" s="67">
        <v>0</v>
      </c>
      <c r="F235" s="67">
        <v>0</v>
      </c>
      <c r="G235" s="67">
        <v>10755</v>
      </c>
      <c r="H235" s="67">
        <v>0</v>
      </c>
      <c r="I235" s="67">
        <f t="shared" si="12"/>
        <v>10755</v>
      </c>
      <c r="J235" s="67">
        <f t="shared" si="13"/>
        <v>0</v>
      </c>
    </row>
    <row r="236" spans="1:10" ht="16.2">
      <c r="A236" s="55"/>
      <c r="B236" s="56">
        <v>5221001</v>
      </c>
      <c r="C236" s="66"/>
      <c r="D236" s="63" t="s">
        <v>186</v>
      </c>
      <c r="E236" s="67">
        <v>0</v>
      </c>
      <c r="F236" s="67">
        <v>0</v>
      </c>
      <c r="G236" s="67">
        <v>97112.54</v>
      </c>
      <c r="H236" s="67">
        <v>0</v>
      </c>
      <c r="I236" s="67">
        <f t="shared" ref="I236" si="14">IF((E236+G236-H236)&gt;0,E236+G236-H236,0)</f>
        <v>97112.54</v>
      </c>
      <c r="J236" s="67">
        <f t="shared" si="13"/>
        <v>0</v>
      </c>
    </row>
    <row r="237" spans="1:10" ht="16.2">
      <c r="A237" s="55"/>
      <c r="B237" s="56">
        <v>5221002</v>
      </c>
      <c r="C237" s="66"/>
      <c r="D237" s="63" t="s">
        <v>187</v>
      </c>
      <c r="E237" s="67">
        <v>0</v>
      </c>
      <c r="F237" s="67">
        <v>0</v>
      </c>
      <c r="G237" s="67">
        <v>0</v>
      </c>
      <c r="H237" s="67">
        <v>0</v>
      </c>
      <c r="I237" s="67">
        <f t="shared" si="12"/>
        <v>0</v>
      </c>
      <c r="J237" s="67">
        <f t="shared" si="13"/>
        <v>0</v>
      </c>
    </row>
    <row r="238" spans="1:10" ht="16.2">
      <c r="A238" s="55"/>
      <c r="B238" s="56">
        <v>5221101</v>
      </c>
      <c r="C238" s="66"/>
      <c r="D238" s="63" t="s">
        <v>188</v>
      </c>
      <c r="E238" s="67">
        <v>0</v>
      </c>
      <c r="F238" s="67">
        <v>0</v>
      </c>
      <c r="G238" s="67">
        <v>0</v>
      </c>
      <c r="H238" s="67">
        <v>0</v>
      </c>
      <c r="I238" s="67">
        <f t="shared" ref="I238" si="15">IF((E238+G238-H238)&gt;0,E238+G238-H238,0)</f>
        <v>0</v>
      </c>
      <c r="J238" s="67">
        <f t="shared" si="13"/>
        <v>0</v>
      </c>
    </row>
    <row r="239" spans="1:10" ht="16.2">
      <c r="A239" s="55"/>
      <c r="B239" s="56">
        <v>5221102</v>
      </c>
      <c r="C239" s="66"/>
      <c r="D239" s="63" t="s">
        <v>189</v>
      </c>
      <c r="E239" s="67">
        <v>0</v>
      </c>
      <c r="F239" s="67">
        <v>0</v>
      </c>
      <c r="G239" s="67">
        <v>0</v>
      </c>
      <c r="H239" s="67">
        <v>0</v>
      </c>
      <c r="I239" s="67">
        <f t="shared" si="12"/>
        <v>0</v>
      </c>
      <c r="J239" s="67">
        <f t="shared" si="13"/>
        <v>0</v>
      </c>
    </row>
    <row r="240" spans="1:10" ht="16.2">
      <c r="A240" s="55"/>
      <c r="B240" s="56">
        <v>52212</v>
      </c>
      <c r="C240" s="56"/>
      <c r="D240" s="63" t="s">
        <v>190</v>
      </c>
      <c r="E240" s="67">
        <v>0</v>
      </c>
      <c r="F240" s="67">
        <v>0</v>
      </c>
      <c r="G240" s="67">
        <v>0</v>
      </c>
      <c r="H240" s="67">
        <v>0</v>
      </c>
      <c r="I240" s="67">
        <f t="shared" si="12"/>
        <v>0</v>
      </c>
      <c r="J240" s="67">
        <f t="shared" si="13"/>
        <v>0</v>
      </c>
    </row>
    <row r="241" spans="1:10" ht="16.2">
      <c r="A241" s="55"/>
      <c r="B241" s="56">
        <v>52213</v>
      </c>
      <c r="C241" s="56"/>
      <c r="D241" s="63" t="s">
        <v>191</v>
      </c>
      <c r="E241" s="67">
        <v>0</v>
      </c>
      <c r="F241" s="67">
        <v>0</v>
      </c>
      <c r="G241" s="67">
        <v>0</v>
      </c>
      <c r="H241" s="67">
        <v>0</v>
      </c>
      <c r="I241" s="67">
        <f t="shared" si="12"/>
        <v>0</v>
      </c>
      <c r="J241" s="67">
        <f t="shared" si="13"/>
        <v>0</v>
      </c>
    </row>
    <row r="242" spans="1:10" ht="16.2">
      <c r="A242" s="55"/>
      <c r="B242" s="56">
        <v>52214</v>
      </c>
      <c r="C242" s="56"/>
      <c r="D242" s="63" t="s">
        <v>192</v>
      </c>
      <c r="E242" s="67">
        <v>0</v>
      </c>
      <c r="F242" s="67">
        <v>0</v>
      </c>
      <c r="G242" s="67">
        <v>0</v>
      </c>
      <c r="H242" s="67">
        <v>0</v>
      </c>
      <c r="I242" s="67">
        <f t="shared" si="12"/>
        <v>0</v>
      </c>
      <c r="J242" s="67">
        <f t="shared" si="13"/>
        <v>0</v>
      </c>
    </row>
    <row r="243" spans="1:10" ht="16.2">
      <c r="A243" s="55"/>
      <c r="B243" s="56">
        <v>52215</v>
      </c>
      <c r="C243" s="56"/>
      <c r="D243" s="63" t="s">
        <v>193</v>
      </c>
      <c r="E243" s="67">
        <v>0</v>
      </c>
      <c r="F243" s="67">
        <v>0</v>
      </c>
      <c r="G243" s="67">
        <v>0</v>
      </c>
      <c r="H243" s="67">
        <v>0</v>
      </c>
      <c r="I243" s="67">
        <f t="shared" si="12"/>
        <v>0</v>
      </c>
      <c r="J243" s="67">
        <f t="shared" si="13"/>
        <v>0</v>
      </c>
    </row>
    <row r="244" spans="1:10" ht="16.2">
      <c r="A244" s="55"/>
      <c r="B244" s="56">
        <v>52216</v>
      </c>
      <c r="C244" s="56"/>
      <c r="D244" s="63" t="s">
        <v>194</v>
      </c>
      <c r="E244" s="67">
        <v>0</v>
      </c>
      <c r="F244" s="67">
        <v>0</v>
      </c>
      <c r="G244" s="67">
        <v>0</v>
      </c>
      <c r="H244" s="67">
        <v>0</v>
      </c>
      <c r="I244" s="67">
        <f t="shared" si="12"/>
        <v>0</v>
      </c>
      <c r="J244" s="67">
        <f t="shared" si="13"/>
        <v>0</v>
      </c>
    </row>
    <row r="245" spans="1:10" ht="16.2">
      <c r="A245" s="55"/>
      <c r="B245" s="56">
        <v>52217</v>
      </c>
      <c r="C245" s="56"/>
      <c r="D245" s="63" t="s">
        <v>195</v>
      </c>
      <c r="E245" s="67">
        <v>0</v>
      </c>
      <c r="F245" s="67">
        <v>0</v>
      </c>
      <c r="G245" s="67">
        <v>0</v>
      </c>
      <c r="H245" s="67">
        <v>0</v>
      </c>
      <c r="I245" s="67">
        <f t="shared" si="12"/>
        <v>0</v>
      </c>
      <c r="J245" s="67">
        <f t="shared" si="13"/>
        <v>0</v>
      </c>
    </row>
    <row r="246" spans="1:10" ht="16.2">
      <c r="A246" s="55"/>
      <c r="B246" s="56">
        <v>52299</v>
      </c>
      <c r="C246" s="56"/>
      <c r="D246" s="63" t="s">
        <v>275</v>
      </c>
      <c r="E246" s="67">
        <v>0</v>
      </c>
      <c r="F246" s="67">
        <v>0</v>
      </c>
      <c r="G246" s="67">
        <v>0</v>
      </c>
      <c r="H246" s="67">
        <v>0</v>
      </c>
      <c r="I246" s="67">
        <f t="shared" si="12"/>
        <v>0</v>
      </c>
      <c r="J246" s="67">
        <f t="shared" si="13"/>
        <v>0</v>
      </c>
    </row>
    <row r="247" spans="1:10" ht="16.2">
      <c r="A247" s="55"/>
      <c r="B247" s="56">
        <v>531</v>
      </c>
      <c r="C247" s="56"/>
      <c r="D247" s="63" t="s">
        <v>276</v>
      </c>
      <c r="E247" s="67">
        <v>0</v>
      </c>
      <c r="F247" s="67">
        <v>0</v>
      </c>
      <c r="G247" s="67">
        <v>0</v>
      </c>
      <c r="H247" s="67">
        <v>0</v>
      </c>
      <c r="I247" s="67">
        <f t="shared" si="12"/>
        <v>0</v>
      </c>
      <c r="J247" s="67">
        <f t="shared" si="13"/>
        <v>0</v>
      </c>
    </row>
    <row r="248" spans="1:10" ht="16.2">
      <c r="A248" s="55"/>
      <c r="B248" s="56">
        <v>532</v>
      </c>
      <c r="C248" s="56"/>
      <c r="D248" s="63" t="s">
        <v>277</v>
      </c>
      <c r="E248" s="67">
        <v>0</v>
      </c>
      <c r="F248" s="67">
        <v>0</v>
      </c>
      <c r="G248" s="67">
        <v>0</v>
      </c>
      <c r="H248" s="67">
        <v>0</v>
      </c>
      <c r="I248" s="67">
        <f t="shared" si="12"/>
        <v>0</v>
      </c>
      <c r="J248" s="67">
        <f t="shared" si="13"/>
        <v>0</v>
      </c>
    </row>
    <row r="249" spans="1:10" ht="16.2">
      <c r="A249" s="55"/>
      <c r="B249" s="56">
        <v>533</v>
      </c>
      <c r="C249" s="56"/>
      <c r="D249" s="63" t="s">
        <v>278</v>
      </c>
      <c r="E249" s="67">
        <v>0</v>
      </c>
      <c r="F249" s="67">
        <v>0</v>
      </c>
      <c r="G249" s="67">
        <v>0</v>
      </c>
      <c r="H249" s="67">
        <v>0</v>
      </c>
      <c r="I249" s="67">
        <f t="shared" si="12"/>
        <v>0</v>
      </c>
      <c r="J249" s="67">
        <f t="shared" si="13"/>
        <v>0</v>
      </c>
    </row>
    <row r="250" spans="1:10" ht="16.2">
      <c r="A250" s="55"/>
      <c r="B250" s="56">
        <v>534</v>
      </c>
      <c r="C250" s="56"/>
      <c r="D250" s="63" t="s">
        <v>279</v>
      </c>
      <c r="E250" s="67">
        <v>0</v>
      </c>
      <c r="F250" s="67">
        <v>0</v>
      </c>
      <c r="G250" s="67">
        <v>0</v>
      </c>
      <c r="H250" s="67">
        <v>0</v>
      </c>
      <c r="I250" s="67">
        <f t="shared" si="12"/>
        <v>0</v>
      </c>
      <c r="J250" s="67">
        <f t="shared" si="13"/>
        <v>0</v>
      </c>
    </row>
    <row r="251" spans="1:10" ht="16.2">
      <c r="A251" s="55"/>
      <c r="B251" s="56">
        <v>539</v>
      </c>
      <c r="C251" s="56"/>
      <c r="D251" s="63" t="s">
        <v>280</v>
      </c>
      <c r="E251" s="67">
        <v>0</v>
      </c>
      <c r="F251" s="67">
        <v>0</v>
      </c>
      <c r="G251" s="67">
        <v>0</v>
      </c>
      <c r="H251" s="67">
        <v>0</v>
      </c>
      <c r="I251" s="67">
        <f t="shared" si="12"/>
        <v>0</v>
      </c>
      <c r="J251" s="67">
        <f t="shared" si="13"/>
        <v>0</v>
      </c>
    </row>
    <row r="252" spans="1:10" ht="16.2">
      <c r="A252" s="55"/>
      <c r="B252" s="56">
        <v>54101</v>
      </c>
      <c r="C252" s="56"/>
      <c r="D252" s="63" t="s">
        <v>196</v>
      </c>
      <c r="E252" s="67">
        <v>0</v>
      </c>
      <c r="F252" s="67">
        <v>0</v>
      </c>
      <c r="G252" s="67">
        <v>0</v>
      </c>
      <c r="H252" s="67">
        <v>0</v>
      </c>
      <c r="I252" s="67">
        <f t="shared" si="12"/>
        <v>0</v>
      </c>
      <c r="J252" s="67">
        <f t="shared" si="13"/>
        <v>0</v>
      </c>
    </row>
    <row r="253" spans="1:10" ht="16.2">
      <c r="A253" s="55"/>
      <c r="B253" s="56">
        <v>54102</v>
      </c>
      <c r="C253" s="56"/>
      <c r="D253" s="63" t="s">
        <v>197</v>
      </c>
      <c r="E253" s="67">
        <v>0</v>
      </c>
      <c r="F253" s="67">
        <v>0</v>
      </c>
      <c r="G253" s="67">
        <v>0</v>
      </c>
      <c r="H253" s="67">
        <v>0</v>
      </c>
      <c r="I253" s="67">
        <f t="shared" si="12"/>
        <v>0</v>
      </c>
      <c r="J253" s="67">
        <f t="shared" si="13"/>
        <v>0</v>
      </c>
    </row>
    <row r="254" spans="1:10" ht="16.2">
      <c r="A254" s="55"/>
      <c r="B254" s="56">
        <v>542</v>
      </c>
      <c r="C254" s="56"/>
      <c r="D254" s="63" t="s">
        <v>281</v>
      </c>
      <c r="E254" s="67">
        <v>0</v>
      </c>
      <c r="F254" s="67">
        <v>0</v>
      </c>
      <c r="G254" s="67">
        <v>206</v>
      </c>
      <c r="H254" s="67">
        <v>0</v>
      </c>
      <c r="I254" s="67">
        <f t="shared" si="12"/>
        <v>206</v>
      </c>
      <c r="J254" s="67">
        <f t="shared" si="13"/>
        <v>0</v>
      </c>
    </row>
    <row r="255" spans="1:10" ht="16.2">
      <c r="A255" s="55"/>
      <c r="B255" s="56">
        <v>543</v>
      </c>
      <c r="C255" s="56"/>
      <c r="D255" s="63" t="s">
        <v>282</v>
      </c>
      <c r="E255" s="67">
        <v>0</v>
      </c>
      <c r="F255" s="67">
        <v>0</v>
      </c>
      <c r="G255" s="67">
        <v>0</v>
      </c>
      <c r="H255" s="67">
        <v>0</v>
      </c>
      <c r="I255" s="67">
        <f t="shared" si="12"/>
        <v>0</v>
      </c>
      <c r="J255" s="67">
        <f t="shared" si="13"/>
        <v>0</v>
      </c>
    </row>
    <row r="256" spans="1:10" ht="16.2">
      <c r="A256" s="55"/>
      <c r="B256" s="56">
        <v>549</v>
      </c>
      <c r="C256" s="56"/>
      <c r="D256" s="63" t="s">
        <v>283</v>
      </c>
      <c r="E256" s="67">
        <v>0</v>
      </c>
      <c r="F256" s="67">
        <v>0</v>
      </c>
      <c r="G256" s="67">
        <v>0</v>
      </c>
      <c r="H256" s="67">
        <v>0</v>
      </c>
      <c r="I256" s="67">
        <f t="shared" si="12"/>
        <v>0</v>
      </c>
      <c r="J256" s="67">
        <f t="shared" si="13"/>
        <v>0</v>
      </c>
    </row>
    <row r="257" spans="1:10" ht="16.2">
      <c r="A257" s="55"/>
      <c r="B257" s="56">
        <v>55101</v>
      </c>
      <c r="C257" s="56"/>
      <c r="D257" s="63" t="s">
        <v>198</v>
      </c>
      <c r="E257" s="67">
        <v>0</v>
      </c>
      <c r="F257" s="67">
        <v>0</v>
      </c>
      <c r="G257" s="67">
        <v>0</v>
      </c>
      <c r="H257" s="67">
        <v>0</v>
      </c>
      <c r="I257" s="67">
        <f t="shared" si="12"/>
        <v>0</v>
      </c>
      <c r="J257" s="67">
        <f t="shared" si="13"/>
        <v>0</v>
      </c>
    </row>
    <row r="258" spans="1:10" ht="16.2">
      <c r="A258" s="55"/>
      <c r="B258" s="56">
        <v>55201</v>
      </c>
      <c r="C258" s="56"/>
      <c r="D258" s="63" t="s">
        <v>199</v>
      </c>
      <c r="E258" s="67">
        <v>0</v>
      </c>
      <c r="F258" s="67">
        <v>0</v>
      </c>
      <c r="G258" s="67">
        <v>2388.1</v>
      </c>
      <c r="H258" s="67">
        <v>0</v>
      </c>
      <c r="I258" s="67">
        <f t="shared" si="12"/>
        <v>2388.1</v>
      </c>
      <c r="J258" s="67">
        <f t="shared" si="13"/>
        <v>0</v>
      </c>
    </row>
    <row r="259" spans="1:10" ht="16.2">
      <c r="A259" s="55"/>
      <c r="B259" s="56">
        <v>55202</v>
      </c>
      <c r="C259" s="56"/>
      <c r="D259" s="63" t="s">
        <v>200</v>
      </c>
      <c r="E259" s="67">
        <v>0</v>
      </c>
      <c r="F259" s="67">
        <v>0</v>
      </c>
      <c r="G259" s="67">
        <v>0</v>
      </c>
      <c r="H259" s="67">
        <v>0</v>
      </c>
      <c r="I259" s="67">
        <f t="shared" si="12"/>
        <v>0</v>
      </c>
      <c r="J259" s="67">
        <f t="shared" si="13"/>
        <v>0</v>
      </c>
    </row>
    <row r="260" spans="1:10" ht="16.2">
      <c r="A260" s="55"/>
      <c r="B260" s="56">
        <v>55203</v>
      </c>
      <c r="C260" s="56"/>
      <c r="D260" s="63" t="s">
        <v>201</v>
      </c>
      <c r="E260" s="67">
        <v>0</v>
      </c>
      <c r="F260" s="67">
        <v>0</v>
      </c>
      <c r="G260" s="67">
        <v>0</v>
      </c>
      <c r="H260" s="67">
        <v>0</v>
      </c>
      <c r="I260" s="67">
        <f t="shared" si="12"/>
        <v>0</v>
      </c>
      <c r="J260" s="67">
        <f t="shared" si="13"/>
        <v>0</v>
      </c>
    </row>
    <row r="261" spans="1:10" ht="16.2">
      <c r="A261" s="55"/>
      <c r="B261" s="56">
        <v>55204</v>
      </c>
      <c r="C261" s="56"/>
      <c r="D261" s="63" t="s">
        <v>202</v>
      </c>
      <c r="E261" s="67">
        <v>0</v>
      </c>
      <c r="F261" s="67">
        <v>0</v>
      </c>
      <c r="G261" s="67">
        <v>0</v>
      </c>
      <c r="H261" s="67">
        <v>0</v>
      </c>
      <c r="I261" s="67">
        <f t="shared" si="12"/>
        <v>0</v>
      </c>
      <c r="J261" s="67">
        <f t="shared" si="13"/>
        <v>0</v>
      </c>
    </row>
    <row r="262" spans="1:10" ht="16.2">
      <c r="A262" s="55"/>
      <c r="B262" s="56">
        <v>55205</v>
      </c>
      <c r="C262" s="56"/>
      <c r="D262" s="63" t="s">
        <v>203</v>
      </c>
      <c r="E262" s="67">
        <v>0</v>
      </c>
      <c r="F262" s="67">
        <v>0</v>
      </c>
      <c r="G262" s="67">
        <v>2814</v>
      </c>
      <c r="H262" s="67">
        <v>0</v>
      </c>
      <c r="I262" s="67">
        <f t="shared" si="12"/>
        <v>2814</v>
      </c>
      <c r="J262" s="67">
        <f t="shared" si="13"/>
        <v>0</v>
      </c>
    </row>
    <row r="263" spans="1:10" ht="16.2">
      <c r="A263" s="55"/>
      <c r="B263" s="56">
        <v>55206</v>
      </c>
      <c r="C263" s="56"/>
      <c r="D263" s="63" t="s">
        <v>204</v>
      </c>
      <c r="E263" s="67">
        <v>0</v>
      </c>
      <c r="F263" s="67">
        <v>0</v>
      </c>
      <c r="G263" s="67">
        <v>0</v>
      </c>
      <c r="H263" s="67">
        <v>0</v>
      </c>
      <c r="I263" s="67">
        <f t="shared" si="12"/>
        <v>0</v>
      </c>
      <c r="J263" s="67">
        <f t="shared" si="13"/>
        <v>0</v>
      </c>
    </row>
    <row r="264" spans="1:10" ht="16.2">
      <c r="A264" s="55"/>
      <c r="B264" s="56">
        <v>55207</v>
      </c>
      <c r="C264" s="56"/>
      <c r="D264" s="63" t="s">
        <v>205</v>
      </c>
      <c r="E264" s="67">
        <v>0</v>
      </c>
      <c r="F264" s="67">
        <v>0</v>
      </c>
      <c r="G264" s="67">
        <v>0</v>
      </c>
      <c r="H264" s="67">
        <v>0</v>
      </c>
      <c r="I264" s="67">
        <f t="shared" ref="I264:I297" si="16">IF((E264+G264-H264)&gt;0,E264+G264-H264,0)</f>
        <v>0</v>
      </c>
      <c r="J264" s="67">
        <f t="shared" ref="J264:J297" si="17">IF((E264+G264-H264)&lt;0,E264+G264-H264,0)</f>
        <v>0</v>
      </c>
    </row>
    <row r="265" spans="1:10" ht="16.2">
      <c r="A265" s="55"/>
      <c r="B265" s="56">
        <v>55209</v>
      </c>
      <c r="C265" s="56"/>
      <c r="D265" s="63" t="s">
        <v>206</v>
      </c>
      <c r="E265" s="67">
        <v>0</v>
      </c>
      <c r="F265" s="67">
        <v>0</v>
      </c>
      <c r="G265" s="67">
        <v>0</v>
      </c>
      <c r="H265" s="67">
        <v>0</v>
      </c>
      <c r="I265" s="67">
        <f t="shared" si="16"/>
        <v>0</v>
      </c>
      <c r="J265" s="67">
        <f t="shared" si="17"/>
        <v>0</v>
      </c>
    </row>
    <row r="266" spans="1:10" ht="16.2">
      <c r="A266" s="55"/>
      <c r="B266" s="56">
        <v>55210</v>
      </c>
      <c r="C266" s="56"/>
      <c r="D266" s="63" t="s">
        <v>207</v>
      </c>
      <c r="E266" s="67">
        <v>0</v>
      </c>
      <c r="F266" s="67">
        <v>0</v>
      </c>
      <c r="G266" s="67">
        <v>0</v>
      </c>
      <c r="H266" s="67">
        <v>0</v>
      </c>
      <c r="I266" s="67">
        <f t="shared" si="16"/>
        <v>0</v>
      </c>
      <c r="J266" s="67">
        <f t="shared" si="17"/>
        <v>0</v>
      </c>
    </row>
    <row r="267" spans="1:10" ht="16.2">
      <c r="A267" s="55"/>
      <c r="B267" s="56">
        <v>55211</v>
      </c>
      <c r="C267" s="56"/>
      <c r="D267" s="63" t="s">
        <v>208</v>
      </c>
      <c r="E267" s="67">
        <v>0</v>
      </c>
      <c r="F267" s="67">
        <v>0</v>
      </c>
      <c r="G267" s="67">
        <v>0</v>
      </c>
      <c r="H267" s="67">
        <v>0</v>
      </c>
      <c r="I267" s="67">
        <f t="shared" si="16"/>
        <v>0</v>
      </c>
      <c r="J267" s="67">
        <f t="shared" si="17"/>
        <v>0</v>
      </c>
    </row>
    <row r="268" spans="1:10" ht="16.2">
      <c r="A268" s="55"/>
      <c r="B268" s="56">
        <v>55212</v>
      </c>
      <c r="C268" s="56"/>
      <c r="D268" s="63" t="s">
        <v>209</v>
      </c>
      <c r="E268" s="67">
        <v>0</v>
      </c>
      <c r="F268" s="67">
        <v>0</v>
      </c>
      <c r="G268" s="67">
        <v>0</v>
      </c>
      <c r="H268" s="67">
        <v>0</v>
      </c>
      <c r="I268" s="67">
        <f t="shared" si="16"/>
        <v>0</v>
      </c>
      <c r="J268" s="67">
        <f t="shared" si="17"/>
        <v>0</v>
      </c>
    </row>
    <row r="269" spans="1:10" ht="16.2">
      <c r="A269" s="55"/>
      <c r="B269" s="56">
        <v>55301</v>
      </c>
      <c r="C269" s="56"/>
      <c r="D269" s="63" t="s">
        <v>210</v>
      </c>
      <c r="E269" s="67">
        <v>0</v>
      </c>
      <c r="F269" s="67">
        <v>0</v>
      </c>
      <c r="G269" s="67">
        <v>0</v>
      </c>
      <c r="H269" s="67">
        <v>0</v>
      </c>
      <c r="I269" s="67">
        <f t="shared" si="16"/>
        <v>0</v>
      </c>
      <c r="J269" s="67">
        <f t="shared" si="17"/>
        <v>0</v>
      </c>
    </row>
    <row r="270" spans="1:10" ht="16.2">
      <c r="A270" s="55"/>
      <c r="B270" s="56">
        <v>55302</v>
      </c>
      <c r="C270" s="56"/>
      <c r="D270" s="63" t="s">
        <v>211</v>
      </c>
      <c r="E270" s="67">
        <v>0</v>
      </c>
      <c r="F270" s="67">
        <v>0</v>
      </c>
      <c r="G270" s="67">
        <v>0</v>
      </c>
      <c r="H270" s="67">
        <v>0</v>
      </c>
      <c r="I270" s="67">
        <f t="shared" si="16"/>
        <v>0</v>
      </c>
      <c r="J270" s="67">
        <f t="shared" si="17"/>
        <v>0</v>
      </c>
    </row>
    <row r="271" spans="1:10" ht="16.2">
      <c r="A271" s="55"/>
      <c r="B271" s="56">
        <v>55309</v>
      </c>
      <c r="C271" s="56"/>
      <c r="D271" s="63" t="s">
        <v>212</v>
      </c>
      <c r="E271" s="67">
        <v>0</v>
      </c>
      <c r="F271" s="67">
        <v>0</v>
      </c>
      <c r="G271" s="67">
        <v>0</v>
      </c>
      <c r="H271" s="67">
        <v>0</v>
      </c>
      <c r="I271" s="67">
        <f t="shared" si="16"/>
        <v>0</v>
      </c>
      <c r="J271" s="67">
        <f t="shared" si="17"/>
        <v>0</v>
      </c>
    </row>
    <row r="272" spans="1:10" ht="16.2">
      <c r="A272" s="55"/>
      <c r="B272" s="56">
        <v>55401</v>
      </c>
      <c r="C272" s="56"/>
      <c r="D272" s="63" t="s">
        <v>213</v>
      </c>
      <c r="E272" s="67">
        <v>0</v>
      </c>
      <c r="F272" s="67">
        <v>0</v>
      </c>
      <c r="G272" s="67">
        <v>0</v>
      </c>
      <c r="H272" s="67">
        <v>0</v>
      </c>
      <c r="I272" s="67">
        <f t="shared" si="16"/>
        <v>0</v>
      </c>
      <c r="J272" s="67">
        <f t="shared" si="17"/>
        <v>0</v>
      </c>
    </row>
    <row r="273" spans="1:10" ht="16.2">
      <c r="A273" s="55"/>
      <c r="B273" s="56">
        <v>55402</v>
      </c>
      <c r="C273" s="56"/>
      <c r="D273" s="63" t="s">
        <v>214</v>
      </c>
      <c r="E273" s="67">
        <v>0</v>
      </c>
      <c r="F273" s="67">
        <v>0</v>
      </c>
      <c r="G273" s="67">
        <v>0</v>
      </c>
      <c r="H273" s="67">
        <v>0</v>
      </c>
      <c r="I273" s="67">
        <f t="shared" si="16"/>
        <v>0</v>
      </c>
      <c r="J273" s="67">
        <f t="shared" si="17"/>
        <v>0</v>
      </c>
    </row>
    <row r="274" spans="1:10" ht="16.2">
      <c r="A274" s="55"/>
      <c r="B274" s="56">
        <v>55403</v>
      </c>
      <c r="C274" s="56"/>
      <c r="D274" s="63" t="s">
        <v>215</v>
      </c>
      <c r="E274" s="67">
        <v>0</v>
      </c>
      <c r="F274" s="67">
        <v>0</v>
      </c>
      <c r="G274" s="67">
        <v>0</v>
      </c>
      <c r="H274" s="67">
        <v>0</v>
      </c>
      <c r="I274" s="67">
        <f t="shared" si="16"/>
        <v>0</v>
      </c>
      <c r="J274" s="67">
        <f t="shared" si="17"/>
        <v>0</v>
      </c>
    </row>
    <row r="275" spans="1:10" ht="16.2">
      <c r="A275" s="55"/>
      <c r="B275" s="56">
        <v>55501</v>
      </c>
      <c r="C275" s="56"/>
      <c r="D275" s="63" t="s">
        <v>216</v>
      </c>
      <c r="E275" s="67">
        <v>0</v>
      </c>
      <c r="F275" s="67">
        <v>0</v>
      </c>
      <c r="G275" s="67">
        <v>0</v>
      </c>
      <c r="H275" s="67">
        <v>0</v>
      </c>
      <c r="I275" s="67">
        <f t="shared" si="16"/>
        <v>0</v>
      </c>
      <c r="J275" s="67">
        <f t="shared" si="17"/>
        <v>0</v>
      </c>
    </row>
    <row r="276" spans="1:10" ht="16.2">
      <c r="A276" s="55"/>
      <c r="B276" s="56">
        <v>55502</v>
      </c>
      <c r="C276" s="56"/>
      <c r="D276" s="63" t="s">
        <v>217</v>
      </c>
      <c r="E276" s="67">
        <v>0</v>
      </c>
      <c r="F276" s="67">
        <v>0</v>
      </c>
      <c r="G276" s="67">
        <v>3957.6</v>
      </c>
      <c r="H276" s="67">
        <v>0</v>
      </c>
      <c r="I276" s="67">
        <f t="shared" si="16"/>
        <v>3957.6</v>
      </c>
      <c r="J276" s="67">
        <f t="shared" si="17"/>
        <v>0</v>
      </c>
    </row>
    <row r="277" spans="1:10" ht="16.2">
      <c r="A277" s="55"/>
      <c r="B277" s="56">
        <v>55503</v>
      </c>
      <c r="C277" s="56"/>
      <c r="D277" s="63" t="s">
        <v>218</v>
      </c>
      <c r="E277" s="67">
        <v>0</v>
      </c>
      <c r="F277" s="67">
        <v>0</v>
      </c>
      <c r="G277" s="67">
        <v>0</v>
      </c>
      <c r="H277" s="67">
        <v>0</v>
      </c>
      <c r="I277" s="67">
        <f t="shared" si="16"/>
        <v>0</v>
      </c>
      <c r="J277" s="67">
        <f t="shared" si="17"/>
        <v>0</v>
      </c>
    </row>
    <row r="278" spans="1:10" ht="16.2">
      <c r="A278" s="55"/>
      <c r="B278" s="56">
        <v>55504</v>
      </c>
      <c r="C278" s="56"/>
      <c r="D278" s="63" t="s">
        <v>219</v>
      </c>
      <c r="E278" s="67">
        <v>0</v>
      </c>
      <c r="F278" s="67">
        <v>0</v>
      </c>
      <c r="G278" s="67">
        <v>0</v>
      </c>
      <c r="H278" s="67">
        <v>0</v>
      </c>
      <c r="I278" s="67">
        <f t="shared" si="16"/>
        <v>0</v>
      </c>
      <c r="J278" s="67">
        <f t="shared" si="17"/>
        <v>0</v>
      </c>
    </row>
    <row r="279" spans="1:10" ht="16.2">
      <c r="A279" s="55"/>
      <c r="B279" s="56">
        <v>55509</v>
      </c>
      <c r="C279" s="56"/>
      <c r="D279" s="63" t="s">
        <v>220</v>
      </c>
      <c r="E279" s="67">
        <v>0</v>
      </c>
      <c r="F279" s="67">
        <v>0</v>
      </c>
      <c r="G279" s="67">
        <v>0</v>
      </c>
      <c r="H279" s="67">
        <v>0</v>
      </c>
      <c r="I279" s="67">
        <f t="shared" si="16"/>
        <v>0</v>
      </c>
      <c r="J279" s="67">
        <f t="shared" si="17"/>
        <v>0</v>
      </c>
    </row>
    <row r="280" spans="1:10" ht="16.2">
      <c r="A280" s="55"/>
      <c r="B280" s="56">
        <v>55601</v>
      </c>
      <c r="C280" s="56"/>
      <c r="D280" s="63" t="s">
        <v>221</v>
      </c>
      <c r="E280" s="67">
        <v>0</v>
      </c>
      <c r="F280" s="67">
        <v>0</v>
      </c>
      <c r="G280" s="67">
        <v>0</v>
      </c>
      <c r="H280" s="67">
        <v>0</v>
      </c>
      <c r="I280" s="67">
        <f t="shared" si="16"/>
        <v>0</v>
      </c>
      <c r="J280" s="67">
        <f t="shared" si="17"/>
        <v>0</v>
      </c>
    </row>
    <row r="281" spans="1:10" ht="16.2">
      <c r="A281" s="55"/>
      <c r="B281" s="56">
        <v>55701</v>
      </c>
      <c r="C281" s="56"/>
      <c r="D281" s="63" t="s">
        <v>222</v>
      </c>
      <c r="E281" s="67">
        <v>0</v>
      </c>
      <c r="F281" s="67">
        <v>0</v>
      </c>
      <c r="G281" s="67">
        <v>0</v>
      </c>
      <c r="H281" s="67">
        <v>0</v>
      </c>
      <c r="I281" s="67">
        <f t="shared" si="16"/>
        <v>0</v>
      </c>
      <c r="J281" s="67">
        <f t="shared" si="17"/>
        <v>0</v>
      </c>
    </row>
    <row r="282" spans="1:10" ht="16.2">
      <c r="A282" s="55"/>
      <c r="B282" s="56">
        <v>55702</v>
      </c>
      <c r="C282" s="56"/>
      <c r="D282" s="63" t="s">
        <v>223</v>
      </c>
      <c r="E282" s="67">
        <v>0</v>
      </c>
      <c r="F282" s="67">
        <v>0</v>
      </c>
      <c r="G282" s="67">
        <v>5567.78</v>
      </c>
      <c r="H282" s="67">
        <v>0</v>
      </c>
      <c r="I282" s="67">
        <f t="shared" si="16"/>
        <v>5567.78</v>
      </c>
      <c r="J282" s="67">
        <f t="shared" si="17"/>
        <v>0</v>
      </c>
    </row>
    <row r="283" spans="1:10" ht="16.2">
      <c r="A283" s="55"/>
      <c r="B283" s="56">
        <v>55703</v>
      </c>
      <c r="C283" s="56"/>
      <c r="D283" s="63" t="s">
        <v>224</v>
      </c>
      <c r="E283" s="67">
        <v>0</v>
      </c>
      <c r="F283" s="67">
        <v>0</v>
      </c>
      <c r="G283" s="67">
        <v>0</v>
      </c>
      <c r="H283" s="67">
        <v>0</v>
      </c>
      <c r="I283" s="67">
        <f t="shared" si="16"/>
        <v>0</v>
      </c>
      <c r="J283" s="67">
        <f t="shared" si="17"/>
        <v>0</v>
      </c>
    </row>
    <row r="284" spans="1:10" ht="16.2">
      <c r="A284" s="55"/>
      <c r="B284" s="56">
        <v>561</v>
      </c>
      <c r="C284" s="56"/>
      <c r="D284" s="63" t="s">
        <v>284</v>
      </c>
      <c r="E284" s="67">
        <v>0</v>
      </c>
      <c r="F284" s="67">
        <v>0</v>
      </c>
      <c r="G284" s="67">
        <v>0</v>
      </c>
      <c r="H284" s="67">
        <v>0</v>
      </c>
      <c r="I284" s="67">
        <f t="shared" si="16"/>
        <v>0</v>
      </c>
      <c r="J284" s="67">
        <f t="shared" si="17"/>
        <v>0</v>
      </c>
    </row>
    <row r="285" spans="1:10" ht="16.2">
      <c r="A285" s="55"/>
      <c r="B285" s="56">
        <v>562</v>
      </c>
      <c r="C285" s="56"/>
      <c r="D285" s="63" t="s">
        <v>285</v>
      </c>
      <c r="E285" s="67">
        <v>0</v>
      </c>
      <c r="F285" s="67">
        <v>0</v>
      </c>
      <c r="G285" s="67">
        <v>0</v>
      </c>
      <c r="H285" s="67">
        <v>0</v>
      </c>
      <c r="I285" s="67">
        <f t="shared" si="16"/>
        <v>0</v>
      </c>
      <c r="J285" s="67">
        <f t="shared" si="17"/>
        <v>0</v>
      </c>
    </row>
    <row r="286" spans="1:10" ht="16.2">
      <c r="A286" s="55"/>
      <c r="B286" s="56">
        <v>563</v>
      </c>
      <c r="C286" s="56"/>
      <c r="D286" s="63" t="s">
        <v>286</v>
      </c>
      <c r="E286" s="67">
        <v>0</v>
      </c>
      <c r="F286" s="67">
        <v>0</v>
      </c>
      <c r="G286" s="67">
        <v>0</v>
      </c>
      <c r="H286" s="67">
        <v>0</v>
      </c>
      <c r="I286" s="67">
        <f t="shared" si="16"/>
        <v>0</v>
      </c>
      <c r="J286" s="67">
        <f t="shared" si="17"/>
        <v>0</v>
      </c>
    </row>
    <row r="287" spans="1:10" ht="16.2">
      <c r="A287" s="55"/>
      <c r="B287" s="56">
        <v>564</v>
      </c>
      <c r="C287" s="56"/>
      <c r="D287" s="63" t="s">
        <v>287</v>
      </c>
      <c r="E287" s="67">
        <v>0</v>
      </c>
      <c r="F287" s="67">
        <v>0</v>
      </c>
      <c r="G287" s="67">
        <v>0</v>
      </c>
      <c r="H287" s="67">
        <v>0</v>
      </c>
      <c r="I287" s="67">
        <f t="shared" si="16"/>
        <v>0</v>
      </c>
      <c r="J287" s="67">
        <f t="shared" si="17"/>
        <v>0</v>
      </c>
    </row>
    <row r="288" spans="1:10" ht="16.2">
      <c r="A288" s="55"/>
      <c r="B288" s="56">
        <v>565</v>
      </c>
      <c r="C288" s="56"/>
      <c r="D288" s="63" t="s">
        <v>288</v>
      </c>
      <c r="E288" s="67">
        <v>0</v>
      </c>
      <c r="F288" s="67">
        <v>0</v>
      </c>
      <c r="G288" s="67">
        <v>0</v>
      </c>
      <c r="H288" s="67">
        <v>0</v>
      </c>
      <c r="I288" s="67">
        <f t="shared" si="16"/>
        <v>0</v>
      </c>
      <c r="J288" s="67">
        <f t="shared" si="17"/>
        <v>0</v>
      </c>
    </row>
    <row r="289" spans="1:10" ht="16.2">
      <c r="A289" s="55"/>
      <c r="B289" s="56">
        <v>566</v>
      </c>
      <c r="C289" s="56"/>
      <c r="D289" s="63" t="s">
        <v>289</v>
      </c>
      <c r="E289" s="67">
        <v>0</v>
      </c>
      <c r="F289" s="67">
        <v>0</v>
      </c>
      <c r="G289" s="67">
        <v>0</v>
      </c>
      <c r="H289" s="67">
        <v>0</v>
      </c>
      <c r="I289" s="67">
        <f t="shared" si="16"/>
        <v>0</v>
      </c>
      <c r="J289" s="67">
        <f t="shared" si="17"/>
        <v>0</v>
      </c>
    </row>
    <row r="290" spans="1:10" ht="16.2">
      <c r="A290" s="55"/>
      <c r="B290" s="56">
        <v>56701</v>
      </c>
      <c r="C290" s="56"/>
      <c r="D290" s="63" t="s">
        <v>417</v>
      </c>
      <c r="E290" s="67">
        <v>0</v>
      </c>
      <c r="F290" s="67">
        <v>0</v>
      </c>
      <c r="G290" s="67">
        <v>0</v>
      </c>
      <c r="H290" s="67">
        <v>0</v>
      </c>
      <c r="I290" s="67">
        <f t="shared" si="16"/>
        <v>0</v>
      </c>
      <c r="J290" s="67">
        <f t="shared" si="17"/>
        <v>0</v>
      </c>
    </row>
    <row r="291" spans="1:10" ht="16.2">
      <c r="A291" s="55"/>
      <c r="B291" s="56">
        <v>56702</v>
      </c>
      <c r="C291" s="56"/>
      <c r="D291" s="63" t="s">
        <v>225</v>
      </c>
      <c r="E291" s="67">
        <v>0</v>
      </c>
      <c r="F291" s="67">
        <v>0</v>
      </c>
      <c r="G291" s="67">
        <v>0</v>
      </c>
      <c r="H291" s="67">
        <v>0</v>
      </c>
      <c r="I291" s="67">
        <f t="shared" si="16"/>
        <v>0</v>
      </c>
      <c r="J291" s="67">
        <f t="shared" si="17"/>
        <v>0</v>
      </c>
    </row>
    <row r="292" spans="1:10" ht="16.2">
      <c r="A292" s="55"/>
      <c r="B292" s="56">
        <v>56703</v>
      </c>
      <c r="C292" s="56"/>
      <c r="D292" s="63" t="s">
        <v>226</v>
      </c>
      <c r="E292" s="67">
        <v>0</v>
      </c>
      <c r="F292" s="67">
        <v>0</v>
      </c>
      <c r="G292" s="67">
        <v>0</v>
      </c>
      <c r="H292" s="67">
        <v>0</v>
      </c>
      <c r="I292" s="67">
        <f t="shared" si="16"/>
        <v>0</v>
      </c>
      <c r="J292" s="67">
        <f t="shared" si="17"/>
        <v>0</v>
      </c>
    </row>
    <row r="293" spans="1:10" ht="16.2">
      <c r="A293" s="55"/>
      <c r="B293" s="56">
        <v>56704</v>
      </c>
      <c r="C293" s="56"/>
      <c r="D293" s="63" t="s">
        <v>227</v>
      </c>
      <c r="E293" s="67">
        <v>0</v>
      </c>
      <c r="F293" s="67">
        <v>0</v>
      </c>
      <c r="G293" s="67">
        <v>0</v>
      </c>
      <c r="H293" s="67">
        <v>0</v>
      </c>
      <c r="I293" s="67">
        <f t="shared" si="16"/>
        <v>0</v>
      </c>
      <c r="J293" s="67">
        <f t="shared" si="17"/>
        <v>0</v>
      </c>
    </row>
    <row r="294" spans="1:10" ht="16.2">
      <c r="A294" s="55"/>
      <c r="B294" s="56">
        <v>56799</v>
      </c>
      <c r="C294" s="56"/>
      <c r="D294" s="63" t="s">
        <v>228</v>
      </c>
      <c r="E294" s="67">
        <v>0</v>
      </c>
      <c r="F294" s="67">
        <v>0</v>
      </c>
      <c r="G294" s="67">
        <v>0</v>
      </c>
      <c r="H294" s="67">
        <v>0</v>
      </c>
      <c r="I294" s="67">
        <f t="shared" si="16"/>
        <v>0</v>
      </c>
      <c r="J294" s="67">
        <f t="shared" si="17"/>
        <v>0</v>
      </c>
    </row>
    <row r="295" spans="1:10" ht="16.2">
      <c r="A295" s="55"/>
      <c r="B295" s="56">
        <v>56801</v>
      </c>
      <c r="C295" s="56"/>
      <c r="D295" s="64" t="s">
        <v>395</v>
      </c>
      <c r="E295" s="67">
        <v>0</v>
      </c>
      <c r="F295" s="67">
        <v>0</v>
      </c>
      <c r="G295" s="67">
        <v>0</v>
      </c>
      <c r="H295" s="67">
        <v>0</v>
      </c>
      <c r="I295" s="67">
        <f t="shared" si="16"/>
        <v>0</v>
      </c>
      <c r="J295" s="67">
        <f t="shared" si="17"/>
        <v>0</v>
      </c>
    </row>
    <row r="296" spans="1:10" ht="16.2">
      <c r="A296" s="55"/>
      <c r="B296" s="56">
        <v>56802</v>
      </c>
      <c r="C296" s="56"/>
      <c r="D296" s="64" t="s">
        <v>396</v>
      </c>
      <c r="E296" s="67">
        <v>0</v>
      </c>
      <c r="F296" s="67">
        <v>0</v>
      </c>
      <c r="G296" s="67">
        <v>0</v>
      </c>
      <c r="H296" s="67">
        <v>0</v>
      </c>
      <c r="I296" s="67">
        <f t="shared" si="16"/>
        <v>0</v>
      </c>
      <c r="J296" s="67">
        <f t="shared" si="17"/>
        <v>0</v>
      </c>
    </row>
    <row r="297" spans="1:10" ht="16.2">
      <c r="A297" s="56"/>
      <c r="B297" s="56">
        <v>569</v>
      </c>
      <c r="C297" s="56"/>
      <c r="D297" s="63" t="s">
        <v>290</v>
      </c>
      <c r="E297" s="67">
        <v>0</v>
      </c>
      <c r="F297" s="67">
        <v>0</v>
      </c>
      <c r="G297" s="67">
        <v>5466.6</v>
      </c>
      <c r="H297" s="67">
        <v>0</v>
      </c>
      <c r="I297" s="67">
        <f t="shared" si="16"/>
        <v>5466.6</v>
      </c>
      <c r="J297" s="67">
        <f t="shared" si="17"/>
        <v>0</v>
      </c>
    </row>
    <row r="298" spans="1:10" ht="16.2">
      <c r="A298" s="56"/>
      <c r="B298" s="56">
        <v>801</v>
      </c>
      <c r="C298" s="56"/>
      <c r="D298" s="63" t="s">
        <v>397</v>
      </c>
      <c r="E298" s="67">
        <v>0</v>
      </c>
      <c r="F298" s="67">
        <v>0</v>
      </c>
      <c r="G298" s="67">
        <v>0</v>
      </c>
      <c r="H298" s="67">
        <v>3800</v>
      </c>
      <c r="I298" s="67">
        <v>0</v>
      </c>
      <c r="J298" s="67">
        <v>3800</v>
      </c>
    </row>
    <row r="299" spans="1:10" ht="16.2">
      <c r="A299" s="56"/>
      <c r="B299" s="56">
        <v>802</v>
      </c>
      <c r="C299" s="56"/>
      <c r="D299" s="63" t="s">
        <v>398</v>
      </c>
      <c r="E299" s="67">
        <v>0</v>
      </c>
      <c r="F299" s="67">
        <v>0</v>
      </c>
      <c r="G299" s="67">
        <v>3800</v>
      </c>
      <c r="H299" s="67">
        <v>0</v>
      </c>
      <c r="I299" s="67">
        <v>3800</v>
      </c>
      <c r="J299" s="67">
        <v>0</v>
      </c>
    </row>
    <row r="300" spans="1:10" ht="16.2">
      <c r="A300" s="56"/>
      <c r="B300" s="56">
        <v>81101</v>
      </c>
      <c r="C300" s="56"/>
      <c r="D300" s="63" t="s">
        <v>229</v>
      </c>
      <c r="E300" s="67">
        <v>0</v>
      </c>
      <c r="F300" s="67">
        <v>0</v>
      </c>
      <c r="G300" s="67">
        <v>0</v>
      </c>
      <c r="H300" s="67">
        <v>124</v>
      </c>
      <c r="I300" s="67">
        <v>0</v>
      </c>
      <c r="J300" s="67">
        <v>124</v>
      </c>
    </row>
    <row r="301" spans="1:10" ht="16.2">
      <c r="A301" s="56"/>
      <c r="B301" s="56">
        <v>81102</v>
      </c>
      <c r="C301" s="56"/>
      <c r="D301" s="63" t="s">
        <v>230</v>
      </c>
      <c r="E301" s="67">
        <v>0</v>
      </c>
      <c r="F301" s="67">
        <v>0</v>
      </c>
      <c r="G301" s="67">
        <v>60</v>
      </c>
      <c r="H301" s="67">
        <v>0</v>
      </c>
      <c r="I301" s="67">
        <v>60</v>
      </c>
      <c r="J301" s="67">
        <v>0</v>
      </c>
    </row>
    <row r="302" spans="1:10" ht="16.2">
      <c r="A302" s="56"/>
      <c r="B302" s="56">
        <v>81103</v>
      </c>
      <c r="C302" s="56"/>
      <c r="D302" s="63" t="s">
        <v>231</v>
      </c>
      <c r="E302" s="67">
        <v>0</v>
      </c>
      <c r="F302" s="67">
        <v>0</v>
      </c>
      <c r="G302" s="67">
        <v>0</v>
      </c>
      <c r="H302" s="67">
        <v>0</v>
      </c>
      <c r="I302" s="67">
        <v>0</v>
      </c>
      <c r="J302" s="67">
        <v>0</v>
      </c>
    </row>
    <row r="303" spans="1:10" ht="16.2">
      <c r="A303" s="56"/>
      <c r="B303" s="56">
        <v>81104</v>
      </c>
      <c r="C303" s="56"/>
      <c r="D303" s="63" t="s">
        <v>399</v>
      </c>
      <c r="E303" s="67">
        <v>0</v>
      </c>
      <c r="F303" s="67">
        <v>0</v>
      </c>
      <c r="G303" s="67">
        <v>0</v>
      </c>
      <c r="H303" s="67">
        <v>0</v>
      </c>
      <c r="I303" s="67">
        <v>0</v>
      </c>
      <c r="J303" s="67">
        <v>0</v>
      </c>
    </row>
    <row r="304" spans="1:10" ht="16.2">
      <c r="A304" s="56"/>
      <c r="B304" s="56">
        <v>81105</v>
      </c>
      <c r="C304" s="56"/>
      <c r="D304" s="64" t="s">
        <v>400</v>
      </c>
      <c r="E304" s="67">
        <v>0</v>
      </c>
      <c r="F304" s="67">
        <v>0</v>
      </c>
      <c r="G304" s="67">
        <v>32</v>
      </c>
      <c r="H304" s="67">
        <v>0</v>
      </c>
      <c r="I304" s="67">
        <v>32</v>
      </c>
      <c r="J304" s="67">
        <v>0</v>
      </c>
    </row>
    <row r="305" spans="1:10" ht="16.2">
      <c r="A305" s="56"/>
      <c r="B305" s="56">
        <v>81106</v>
      </c>
      <c r="C305" s="56"/>
      <c r="D305" s="64" t="s">
        <v>401</v>
      </c>
      <c r="E305" s="67">
        <v>0</v>
      </c>
      <c r="F305" s="67">
        <v>0</v>
      </c>
      <c r="G305" s="67">
        <v>32</v>
      </c>
      <c r="H305" s="67">
        <v>0</v>
      </c>
      <c r="I305" s="67">
        <v>32</v>
      </c>
      <c r="J305" s="67">
        <v>0</v>
      </c>
    </row>
    <row r="306" spans="1:10" ht="16.2">
      <c r="A306" s="56"/>
      <c r="B306" s="56">
        <v>81201</v>
      </c>
      <c r="C306" s="56"/>
      <c r="D306" s="63" t="s">
        <v>232</v>
      </c>
      <c r="E306" s="67">
        <v>0</v>
      </c>
      <c r="F306" s="67">
        <v>0</v>
      </c>
      <c r="G306" s="67">
        <v>0</v>
      </c>
      <c r="H306" s="67">
        <v>0</v>
      </c>
      <c r="I306" s="67">
        <v>0</v>
      </c>
      <c r="J306" s="67">
        <v>0</v>
      </c>
    </row>
    <row r="307" spans="1:10" ht="16.2">
      <c r="A307" s="56"/>
      <c r="B307" s="56">
        <v>81202</v>
      </c>
      <c r="C307" s="56"/>
      <c r="D307" s="63" t="s">
        <v>233</v>
      </c>
      <c r="E307" s="67">
        <v>0</v>
      </c>
      <c r="F307" s="67">
        <v>0</v>
      </c>
      <c r="G307" s="67">
        <v>0</v>
      </c>
      <c r="H307" s="67">
        <v>0</v>
      </c>
      <c r="I307" s="67">
        <v>0</v>
      </c>
      <c r="J307" s="67">
        <v>0</v>
      </c>
    </row>
    <row r="308" spans="1:10" ht="16.2">
      <c r="A308" s="56"/>
      <c r="B308" s="56">
        <v>81203</v>
      </c>
      <c r="C308" s="56"/>
      <c r="D308" s="63" t="s">
        <v>234</v>
      </c>
      <c r="E308" s="67">
        <v>0</v>
      </c>
      <c r="F308" s="67">
        <v>0</v>
      </c>
      <c r="G308" s="67">
        <v>0</v>
      </c>
      <c r="H308" s="67">
        <v>0</v>
      </c>
      <c r="I308" s="67">
        <v>0</v>
      </c>
      <c r="J308" s="67">
        <v>0</v>
      </c>
    </row>
    <row r="309" spans="1:10" ht="16.2">
      <c r="A309" s="56"/>
      <c r="B309" s="56">
        <v>82101</v>
      </c>
      <c r="C309" s="56"/>
      <c r="D309" s="63" t="s">
        <v>235</v>
      </c>
      <c r="E309" s="67">
        <v>0</v>
      </c>
      <c r="F309" s="67">
        <v>0</v>
      </c>
      <c r="G309" s="67">
        <v>0</v>
      </c>
      <c r="H309" s="67">
        <v>2300</v>
      </c>
      <c r="I309" s="67">
        <v>0</v>
      </c>
      <c r="J309" s="67">
        <v>2300</v>
      </c>
    </row>
    <row r="310" spans="1:10" ht="16.2">
      <c r="A310" s="56"/>
      <c r="B310" s="56">
        <v>82102</v>
      </c>
      <c r="C310" s="56"/>
      <c r="D310" s="63" t="s">
        <v>236</v>
      </c>
      <c r="E310" s="67">
        <v>0</v>
      </c>
      <c r="F310" s="67">
        <v>0</v>
      </c>
      <c r="G310" s="67">
        <v>1100</v>
      </c>
      <c r="H310" s="67">
        <v>0</v>
      </c>
      <c r="I310" s="67">
        <v>1100</v>
      </c>
      <c r="J310" s="67">
        <v>0</v>
      </c>
    </row>
    <row r="311" spans="1:10" ht="16.2">
      <c r="A311" s="56"/>
      <c r="B311" s="56">
        <v>82103</v>
      </c>
      <c r="C311" s="56"/>
      <c r="D311" s="63" t="s">
        <v>237</v>
      </c>
      <c r="E311" s="67">
        <v>0</v>
      </c>
      <c r="F311" s="67">
        <v>0</v>
      </c>
      <c r="G311" s="67">
        <v>0</v>
      </c>
      <c r="H311" s="67">
        <v>0</v>
      </c>
      <c r="I311" s="67">
        <v>0</v>
      </c>
      <c r="J311" s="67">
        <v>0</v>
      </c>
    </row>
    <row r="312" spans="1:10" ht="16.2">
      <c r="A312" s="56"/>
      <c r="B312" s="56">
        <v>82104</v>
      </c>
      <c r="C312" s="56"/>
      <c r="D312" s="63" t="s">
        <v>404</v>
      </c>
      <c r="E312" s="67"/>
      <c r="F312" s="67"/>
      <c r="G312" s="67"/>
      <c r="H312" s="67"/>
      <c r="I312" s="67"/>
      <c r="J312" s="67"/>
    </row>
    <row r="313" spans="1:10" ht="16.2">
      <c r="A313" s="56"/>
      <c r="B313" s="56">
        <v>82105</v>
      </c>
      <c r="C313" s="56"/>
      <c r="D313" s="63" t="s">
        <v>402</v>
      </c>
      <c r="E313" s="67">
        <v>0</v>
      </c>
      <c r="F313" s="67">
        <v>0</v>
      </c>
      <c r="G313" s="67">
        <v>600</v>
      </c>
      <c r="H313" s="67">
        <v>0</v>
      </c>
      <c r="I313" s="67">
        <v>600</v>
      </c>
      <c r="J313" s="67">
        <v>0</v>
      </c>
    </row>
    <row r="314" spans="1:10" ht="16.2">
      <c r="A314" s="56"/>
      <c r="B314" s="56">
        <v>82106</v>
      </c>
      <c r="C314" s="56"/>
      <c r="D314" s="63" t="s">
        <v>403</v>
      </c>
      <c r="E314" s="67">
        <v>0</v>
      </c>
      <c r="F314" s="67">
        <v>0</v>
      </c>
      <c r="G314" s="67">
        <v>600</v>
      </c>
      <c r="H314" s="67">
        <v>0</v>
      </c>
      <c r="I314" s="67">
        <v>600</v>
      </c>
      <c r="J314" s="67">
        <v>0</v>
      </c>
    </row>
    <row r="315" spans="1:10" ht="16.2">
      <c r="A315" s="56"/>
      <c r="B315" s="56">
        <v>82201</v>
      </c>
      <c r="C315" s="56"/>
      <c r="D315" s="63" t="s">
        <v>238</v>
      </c>
      <c r="E315" s="67">
        <v>0</v>
      </c>
      <c r="F315" s="67">
        <v>0</v>
      </c>
      <c r="G315" s="67">
        <v>0</v>
      </c>
      <c r="H315" s="67">
        <v>0</v>
      </c>
      <c r="I315" s="67">
        <v>0</v>
      </c>
      <c r="J315" s="67">
        <v>0</v>
      </c>
    </row>
    <row r="316" spans="1:10" ht="16.2">
      <c r="A316" s="56"/>
      <c r="B316" s="56">
        <v>82202</v>
      </c>
      <c r="C316" s="56"/>
      <c r="D316" s="63" t="s">
        <v>239</v>
      </c>
      <c r="E316" s="67">
        <v>0</v>
      </c>
      <c r="F316" s="67">
        <v>0</v>
      </c>
      <c r="G316" s="67">
        <v>0</v>
      </c>
      <c r="H316" s="67">
        <v>0</v>
      </c>
      <c r="I316" s="67">
        <v>0</v>
      </c>
      <c r="J316" s="67">
        <v>0</v>
      </c>
    </row>
    <row r="317" spans="1:10" ht="16.2">
      <c r="A317" s="56"/>
      <c r="B317" s="56">
        <v>82203</v>
      </c>
      <c r="C317" s="56"/>
      <c r="D317" s="63" t="s">
        <v>240</v>
      </c>
      <c r="E317" s="67">
        <v>0</v>
      </c>
      <c r="F317" s="67">
        <v>0</v>
      </c>
      <c r="G317" s="67">
        <v>0</v>
      </c>
      <c r="H317" s="67">
        <v>0</v>
      </c>
      <c r="I317" s="67">
        <v>0</v>
      </c>
      <c r="J317" s="67">
        <v>0</v>
      </c>
    </row>
    <row r="318" spans="1:10" ht="16.2">
      <c r="A318" s="56"/>
      <c r="B318" s="57">
        <v>990</v>
      </c>
      <c r="C318" s="57"/>
      <c r="D318" s="63" t="s">
        <v>241</v>
      </c>
      <c r="E318" s="67">
        <v>0</v>
      </c>
      <c r="F318" s="67">
        <v>5994</v>
      </c>
      <c r="G318" s="67">
        <v>0</v>
      </c>
      <c r="H318" s="67">
        <v>1130</v>
      </c>
      <c r="I318" s="67">
        <v>0</v>
      </c>
      <c r="J318" s="67">
        <v>7124</v>
      </c>
    </row>
    <row r="319" spans="1:10" ht="16.2">
      <c r="A319" s="56"/>
      <c r="B319" s="57">
        <v>991</v>
      </c>
      <c r="C319" s="57"/>
      <c r="D319" s="63" t="s">
        <v>242</v>
      </c>
      <c r="E319" s="67">
        <v>5169</v>
      </c>
      <c r="F319" s="67">
        <v>0</v>
      </c>
      <c r="G319" s="67">
        <v>928</v>
      </c>
      <c r="H319" s="67">
        <v>0</v>
      </c>
      <c r="I319" s="67">
        <v>6097</v>
      </c>
      <c r="J319" s="67">
        <v>0</v>
      </c>
    </row>
    <row r="320" spans="1:10" ht="16.2">
      <c r="A320" s="56"/>
      <c r="B320" s="57">
        <v>992</v>
      </c>
      <c r="C320" s="57"/>
      <c r="D320" s="63" t="s">
        <v>243</v>
      </c>
      <c r="E320" s="67">
        <v>748</v>
      </c>
      <c r="F320" s="67">
        <v>0</v>
      </c>
      <c r="G320" s="67">
        <v>185</v>
      </c>
      <c r="H320" s="67">
        <v>0</v>
      </c>
      <c r="I320" s="67">
        <v>933</v>
      </c>
      <c r="J320" s="67">
        <v>0</v>
      </c>
    </row>
    <row r="321" spans="1:10" ht="16.2">
      <c r="A321" s="56"/>
      <c r="B321" s="57">
        <v>993</v>
      </c>
      <c r="C321" s="57"/>
      <c r="D321" s="63" t="s">
        <v>67</v>
      </c>
      <c r="E321" s="67">
        <v>77</v>
      </c>
      <c r="F321" s="67">
        <v>0</v>
      </c>
      <c r="G321" s="67">
        <v>17</v>
      </c>
      <c r="H321" s="67">
        <v>0</v>
      </c>
      <c r="I321" s="67">
        <v>94</v>
      </c>
      <c r="J321" s="67">
        <v>0</v>
      </c>
    </row>
    <row r="322" spans="1:10" s="15" customFormat="1">
      <c r="A322" s="56"/>
      <c r="B322" s="57"/>
      <c r="C322" s="57"/>
      <c r="D322" s="58"/>
      <c r="E322" s="61">
        <f t="shared" ref="E322:J322" si="18">SUM(E3:E321)</f>
        <v>2925346.06</v>
      </c>
      <c r="F322" s="61">
        <f t="shared" si="18"/>
        <v>2925346.06</v>
      </c>
      <c r="G322" s="61">
        <f t="shared" si="18"/>
        <v>5884909.0600000005</v>
      </c>
      <c r="H322" s="61">
        <f t="shared" si="18"/>
        <v>5884909.0600000005</v>
      </c>
      <c r="I322" s="61">
        <f t="shared" si="18"/>
        <v>6630394.6500000004</v>
      </c>
      <c r="J322" s="61">
        <f t="shared" si="18"/>
        <v>6630394.6499999994</v>
      </c>
    </row>
  </sheetData>
  <autoFilter ref="A2:K2" xr:uid="{00000000-0009-0000-0000-000004000000}"/>
  <mergeCells count="3">
    <mergeCell ref="E1:F1"/>
    <mergeCell ref="G1:H1"/>
    <mergeCell ref="I1:J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21"/>
  <sheetViews>
    <sheetView topLeftCell="B1" workbookViewId="0">
      <pane ySplit="1" topLeftCell="A203" activePane="bottomLeft" state="frozen"/>
      <selection pane="bottomLeft" activeCell="E320" sqref="E320"/>
    </sheetView>
  </sheetViews>
  <sheetFormatPr defaultRowHeight="15.6"/>
  <cols>
    <col min="1" max="1" width="8.796875" hidden="1" customWidth="1"/>
    <col min="3" max="3" width="7.8984375" customWidth="1"/>
    <col min="4" max="4" width="42.8984375" customWidth="1"/>
    <col min="5" max="7" width="14.796875" customWidth="1"/>
  </cols>
  <sheetData>
    <row r="1" spans="1:7" ht="32.4">
      <c r="A1" s="57" t="s">
        <v>58</v>
      </c>
      <c r="B1" s="57" t="s">
        <v>59</v>
      </c>
      <c r="C1" s="57" t="s">
        <v>60</v>
      </c>
      <c r="D1" s="57" t="s">
        <v>61</v>
      </c>
      <c r="E1" s="56" t="s">
        <v>64</v>
      </c>
      <c r="F1" s="56" t="s">
        <v>65</v>
      </c>
      <c r="G1" s="56" t="s">
        <v>66</v>
      </c>
    </row>
    <row r="2" spans="1:7" ht="16.2">
      <c r="A2" s="55"/>
      <c r="B2" s="56">
        <v>101</v>
      </c>
      <c r="C2" s="56"/>
      <c r="D2" s="62" t="s">
        <v>68</v>
      </c>
      <c r="E2" s="67">
        <f>IFERROR('Sample Data_2016'!E3-'Sample Data_2016'!F3,"")</f>
        <v>7000</v>
      </c>
      <c r="F2" s="67">
        <f>IFERROR('Sample Data_2016'!G3-'Sample Data_2016'!H3,"")</f>
        <v>1000</v>
      </c>
      <c r="G2" s="67">
        <f>IFERROR('Sample Data_2016'!I3-'Sample Data_2016'!J3,"")</f>
        <v>8000</v>
      </c>
    </row>
    <row r="3" spans="1:7" ht="16.2">
      <c r="A3" s="55"/>
      <c r="B3" s="56">
        <v>102</v>
      </c>
      <c r="C3" s="56"/>
      <c r="D3" s="63" t="s">
        <v>69</v>
      </c>
      <c r="E3" s="67">
        <f>IFERROR('Sample Data_2016'!E4-'Sample Data_2016'!F4,"")</f>
        <v>0</v>
      </c>
      <c r="F3" s="67">
        <f>IFERROR('Sample Data_2016'!G4-'Sample Data_2016'!H4,"")</f>
        <v>0</v>
      </c>
      <c r="G3" s="67">
        <f>IFERROR('Sample Data_2016'!I4-'Sample Data_2016'!J4,"")</f>
        <v>0</v>
      </c>
    </row>
    <row r="4" spans="1:7" ht="16.2">
      <c r="A4" s="55"/>
      <c r="B4" s="56">
        <v>103</v>
      </c>
      <c r="C4" s="56"/>
      <c r="D4" s="63" t="s">
        <v>244</v>
      </c>
      <c r="E4" s="67">
        <f>IFERROR('Sample Data_2016'!E5-'Sample Data_2016'!F5,"")</f>
        <v>0</v>
      </c>
      <c r="F4" s="67">
        <f>IFERROR('Sample Data_2016'!G5-'Sample Data_2016'!H5,"")</f>
        <v>0</v>
      </c>
      <c r="G4" s="67">
        <f>IFERROR('Sample Data_2016'!I5-'Sample Data_2016'!J5,"")</f>
        <v>0</v>
      </c>
    </row>
    <row r="5" spans="1:7" ht="16.2">
      <c r="A5" s="55"/>
      <c r="B5" s="56">
        <v>111</v>
      </c>
      <c r="C5" s="56"/>
      <c r="D5" s="63" t="s">
        <v>245</v>
      </c>
      <c r="E5" s="67">
        <f>IFERROR('Sample Data_2016'!E6-'Sample Data_2016'!F6,"")</f>
        <v>1102947.75</v>
      </c>
      <c r="F5" s="67">
        <f>IFERROR('Sample Data_2016'!G6-'Sample Data_2016'!H6,"")</f>
        <v>247531.6100000001</v>
      </c>
      <c r="G5" s="67">
        <f>IFERROR('Sample Data_2016'!I6-'Sample Data_2016'!J6,"")</f>
        <v>1350479.36</v>
      </c>
    </row>
    <row r="6" spans="1:7" ht="16.2">
      <c r="A6" s="55"/>
      <c r="B6" s="56">
        <v>112</v>
      </c>
      <c r="C6" s="56"/>
      <c r="D6" s="63" t="s">
        <v>246</v>
      </c>
      <c r="E6" s="67">
        <f>IFERROR('Sample Data_2016'!E7-'Sample Data_2016'!F7,"")</f>
        <v>809654.15</v>
      </c>
      <c r="F6" s="67">
        <f>IFERROR('Sample Data_2016'!G7-'Sample Data_2016'!H7,"")</f>
        <v>192342.52000000002</v>
      </c>
      <c r="G6" s="67">
        <f>IFERROR('Sample Data_2016'!I7-'Sample Data_2016'!J7,"")</f>
        <v>1001996.67</v>
      </c>
    </row>
    <row r="7" spans="1:7" ht="16.2">
      <c r="A7" s="55"/>
      <c r="B7" s="56">
        <v>113</v>
      </c>
      <c r="C7" s="56"/>
      <c r="D7" s="63" t="s">
        <v>247</v>
      </c>
      <c r="E7" s="67">
        <f>IFERROR('Sample Data_2016'!E8-'Sample Data_2016'!F8,"")</f>
        <v>0</v>
      </c>
      <c r="F7" s="67">
        <f>IFERROR('Sample Data_2016'!G8-'Sample Data_2016'!H8,"")</f>
        <v>1000000</v>
      </c>
      <c r="G7" s="67">
        <f>IFERROR('Sample Data_2016'!I8-'Sample Data_2016'!J8,"")</f>
        <v>1000000</v>
      </c>
    </row>
    <row r="8" spans="1:7" ht="16.2">
      <c r="A8" s="55"/>
      <c r="B8" s="56">
        <v>114</v>
      </c>
      <c r="C8" s="56"/>
      <c r="D8" s="63" t="s">
        <v>248</v>
      </c>
      <c r="E8" s="67">
        <f>IFERROR('Sample Data_2016'!E9-'Sample Data_2016'!F9,"")</f>
        <v>472358.16</v>
      </c>
      <c r="F8" s="67">
        <f>IFERROR('Sample Data_2016'!G9-'Sample Data_2016'!H9,"")</f>
        <v>-472358.16</v>
      </c>
      <c r="G8" s="67">
        <f>IFERROR('Sample Data_2016'!I9-'Sample Data_2016'!J9,"")</f>
        <v>0</v>
      </c>
    </row>
    <row r="9" spans="1:7" ht="16.2">
      <c r="A9" s="55"/>
      <c r="B9" s="56">
        <v>12101</v>
      </c>
      <c r="C9" s="56"/>
      <c r="D9" s="63" t="s">
        <v>70</v>
      </c>
      <c r="E9" s="67">
        <f>IFERROR('Sample Data_2016'!E10-'Sample Data_2016'!F10,"")</f>
        <v>0</v>
      </c>
      <c r="F9" s="67">
        <f>IFERROR('Sample Data_2016'!G10-'Sample Data_2016'!H10,"")</f>
        <v>0</v>
      </c>
      <c r="G9" s="67">
        <f>IFERROR('Sample Data_2016'!I10-'Sample Data_2016'!J10,"")</f>
        <v>0</v>
      </c>
    </row>
    <row r="10" spans="1:7" ht="16.2">
      <c r="A10" s="55"/>
      <c r="B10" s="56">
        <v>12102</v>
      </c>
      <c r="C10" s="56"/>
      <c r="D10" s="63" t="s">
        <v>71</v>
      </c>
      <c r="E10" s="67">
        <f>IFERROR('Sample Data_2016'!E11-'Sample Data_2016'!F11,"")</f>
        <v>0</v>
      </c>
      <c r="F10" s="67">
        <f>IFERROR('Sample Data_2016'!G11-'Sample Data_2016'!H11,"")</f>
        <v>0</v>
      </c>
      <c r="G10" s="67">
        <f>IFERROR('Sample Data_2016'!I11-'Sample Data_2016'!J11,"")</f>
        <v>0</v>
      </c>
    </row>
    <row r="11" spans="1:7" ht="16.2">
      <c r="A11" s="55"/>
      <c r="B11" s="56">
        <v>131</v>
      </c>
      <c r="C11" s="56"/>
      <c r="D11" s="63" t="s">
        <v>249</v>
      </c>
      <c r="E11" s="67">
        <f>IFERROR('Sample Data_2016'!E12-'Sample Data_2016'!F12,"")</f>
        <v>0</v>
      </c>
      <c r="F11" s="67">
        <f>IFERROR('Sample Data_2016'!G12-'Sample Data_2016'!H12,"")</f>
        <v>0</v>
      </c>
      <c r="G11" s="67">
        <f>IFERROR('Sample Data_2016'!I12-'Sample Data_2016'!J12,"")</f>
        <v>0</v>
      </c>
    </row>
    <row r="12" spans="1:7" ht="16.2">
      <c r="A12" s="55"/>
      <c r="B12" s="56">
        <v>132</v>
      </c>
      <c r="C12" s="56"/>
      <c r="D12" s="63" t="s">
        <v>250</v>
      </c>
      <c r="E12" s="67">
        <f>IFERROR('Sample Data_2016'!E13-'Sample Data_2016'!F13,"")</f>
        <v>0</v>
      </c>
      <c r="F12" s="67">
        <f>IFERROR('Sample Data_2016'!G13-'Sample Data_2016'!H13,"")</f>
        <v>0</v>
      </c>
      <c r="G12" s="67">
        <f>IFERROR('Sample Data_2016'!I13-'Sample Data_2016'!J13,"")</f>
        <v>0</v>
      </c>
    </row>
    <row r="13" spans="1:7" ht="16.2">
      <c r="A13" s="55"/>
      <c r="B13" s="56">
        <v>141</v>
      </c>
      <c r="C13" s="56"/>
      <c r="D13" s="63" t="s">
        <v>251</v>
      </c>
      <c r="E13" s="67">
        <f>IFERROR('Sample Data_2016'!E14-'Sample Data_2016'!F14,"")</f>
        <v>0</v>
      </c>
      <c r="F13" s="67">
        <f>IFERROR('Sample Data_2016'!G14-'Sample Data_2016'!H14,"")</f>
        <v>0</v>
      </c>
      <c r="G13" s="67">
        <f>IFERROR('Sample Data_2016'!I14-'Sample Data_2016'!J14,"")</f>
        <v>0</v>
      </c>
    </row>
    <row r="14" spans="1:7" ht="16.2">
      <c r="A14" s="55"/>
      <c r="B14" s="56">
        <v>142</v>
      </c>
      <c r="C14" s="56"/>
      <c r="D14" s="63" t="s">
        <v>252</v>
      </c>
      <c r="E14" s="67">
        <f>IFERROR('Sample Data_2016'!E15-'Sample Data_2016'!F15,"")</f>
        <v>0</v>
      </c>
      <c r="F14" s="67">
        <f>IFERROR('Sample Data_2016'!G15-'Sample Data_2016'!H15,"")</f>
        <v>0</v>
      </c>
      <c r="G14" s="67">
        <f>IFERROR('Sample Data_2016'!I15-'Sample Data_2016'!J15,"")</f>
        <v>0</v>
      </c>
    </row>
    <row r="15" spans="1:7" ht="16.2">
      <c r="A15" s="55"/>
      <c r="B15" s="56">
        <v>143</v>
      </c>
      <c r="C15" s="56"/>
      <c r="D15" s="63" t="s">
        <v>253</v>
      </c>
      <c r="E15" s="67">
        <f>IFERROR('Sample Data_2016'!E16-'Sample Data_2016'!F16,"")</f>
        <v>0</v>
      </c>
      <c r="F15" s="67">
        <f>IFERROR('Sample Data_2016'!G16-'Sample Data_2016'!H16,"")</f>
        <v>0</v>
      </c>
      <c r="G15" s="67">
        <f>IFERROR('Sample Data_2016'!I16-'Sample Data_2016'!J16,"")</f>
        <v>0</v>
      </c>
    </row>
    <row r="16" spans="1:7" ht="16.2">
      <c r="A16" s="55"/>
      <c r="B16" s="56">
        <v>144</v>
      </c>
      <c r="C16" s="56"/>
      <c r="D16" s="63" t="s">
        <v>254</v>
      </c>
      <c r="E16" s="67">
        <f>IFERROR('Sample Data_2016'!E17-'Sample Data_2016'!F17,"")</f>
        <v>0</v>
      </c>
      <c r="F16" s="67">
        <f>IFERROR('Sample Data_2016'!G17-'Sample Data_2016'!H17,"")</f>
        <v>0</v>
      </c>
      <c r="G16" s="67">
        <f>IFERROR('Sample Data_2016'!I17-'Sample Data_2016'!J17,"")</f>
        <v>0</v>
      </c>
    </row>
    <row r="17" spans="1:7" ht="16.2">
      <c r="A17" s="55"/>
      <c r="B17" s="56">
        <v>145</v>
      </c>
      <c r="C17" s="56"/>
      <c r="D17" s="63" t="s">
        <v>255</v>
      </c>
      <c r="E17" s="67">
        <f>IFERROR('Sample Data_2016'!E18-'Sample Data_2016'!F18,"")</f>
        <v>0</v>
      </c>
      <c r="F17" s="67">
        <f>IFERROR('Sample Data_2016'!G18-'Sample Data_2016'!H18,"")</f>
        <v>0</v>
      </c>
      <c r="G17" s="67">
        <f>IFERROR('Sample Data_2016'!I18-'Sample Data_2016'!J18,"")</f>
        <v>0</v>
      </c>
    </row>
    <row r="18" spans="1:7" ht="16.2">
      <c r="A18" s="55"/>
      <c r="B18" s="56">
        <v>149</v>
      </c>
      <c r="C18" s="56"/>
      <c r="D18" s="63" t="s">
        <v>256</v>
      </c>
      <c r="E18" s="67">
        <f>IFERROR('Sample Data_2016'!E19-'Sample Data_2016'!F19,"")</f>
        <v>0</v>
      </c>
      <c r="F18" s="67">
        <f>IFERROR('Sample Data_2016'!G19-'Sample Data_2016'!H19,"")</f>
        <v>0</v>
      </c>
      <c r="G18" s="67">
        <f>IFERROR('Sample Data_2016'!I19-'Sample Data_2016'!J19,"")</f>
        <v>0</v>
      </c>
    </row>
    <row r="19" spans="1:7" ht="16.2">
      <c r="A19" s="55"/>
      <c r="B19" s="56">
        <v>151</v>
      </c>
      <c r="C19" s="56"/>
      <c r="D19" s="63" t="s">
        <v>257</v>
      </c>
      <c r="E19" s="67">
        <f>IFERROR('Sample Data_2016'!E20-'Sample Data_2016'!F20,"")</f>
        <v>0</v>
      </c>
      <c r="F19" s="67">
        <f>IFERROR('Sample Data_2016'!G20-'Sample Data_2016'!H20,"")</f>
        <v>0</v>
      </c>
      <c r="G19" s="67">
        <f>IFERROR('Sample Data_2016'!I20-'Sample Data_2016'!J20,"")</f>
        <v>0</v>
      </c>
    </row>
    <row r="20" spans="1:7" ht="16.2">
      <c r="A20" s="55"/>
      <c r="B20" s="56">
        <v>152</v>
      </c>
      <c r="C20" s="56"/>
      <c r="D20" s="63" t="s">
        <v>258</v>
      </c>
      <c r="E20" s="67">
        <f>IFERROR('Sample Data_2016'!E21-'Sample Data_2016'!F21,"")</f>
        <v>0</v>
      </c>
      <c r="F20" s="67">
        <f>IFERROR('Sample Data_2016'!G21-'Sample Data_2016'!H21,"")</f>
        <v>0</v>
      </c>
      <c r="G20" s="67">
        <f>IFERROR('Sample Data_2016'!I21-'Sample Data_2016'!J21,"")</f>
        <v>0</v>
      </c>
    </row>
    <row r="21" spans="1:7" ht="16.2">
      <c r="A21" s="55"/>
      <c r="B21" s="56">
        <v>153</v>
      </c>
      <c r="C21" s="56"/>
      <c r="D21" s="63" t="s">
        <v>259</v>
      </c>
      <c r="E21" s="67">
        <f>IFERROR('Sample Data_2016'!E22-'Sample Data_2016'!F22,"")</f>
        <v>0</v>
      </c>
      <c r="F21" s="67">
        <f>IFERROR('Sample Data_2016'!G22-'Sample Data_2016'!H22,"")</f>
        <v>0</v>
      </c>
      <c r="G21" s="67">
        <f>IFERROR('Sample Data_2016'!I22-'Sample Data_2016'!J22,"")</f>
        <v>0</v>
      </c>
    </row>
    <row r="22" spans="1:7" ht="16.2">
      <c r="A22" s="55"/>
      <c r="B22" s="56">
        <v>16101</v>
      </c>
      <c r="C22" s="56"/>
      <c r="D22" s="63" t="s">
        <v>72</v>
      </c>
      <c r="E22" s="67">
        <f>IFERROR('Sample Data_2016'!E23-'Sample Data_2016'!F23,"")</f>
        <v>0</v>
      </c>
      <c r="F22" s="67">
        <f>IFERROR('Sample Data_2016'!G23-'Sample Data_2016'!H23,"")</f>
        <v>0</v>
      </c>
      <c r="G22" s="67">
        <f>IFERROR('Sample Data_2016'!I23-'Sample Data_2016'!J23,"")</f>
        <v>0</v>
      </c>
    </row>
    <row r="23" spans="1:7" ht="16.2">
      <c r="A23" s="57"/>
      <c r="B23" s="56">
        <v>16201</v>
      </c>
      <c r="C23" s="56"/>
      <c r="D23" s="63" t="s">
        <v>73</v>
      </c>
      <c r="E23" s="67">
        <f>IFERROR('Sample Data_2016'!E24-'Sample Data_2016'!F24,"")</f>
        <v>17681.7</v>
      </c>
      <c r="F23" s="67">
        <f>IFERROR('Sample Data_2016'!G24-'Sample Data_2016'!H24,"")</f>
        <v>0</v>
      </c>
      <c r="G23" s="67">
        <f>IFERROR('Sample Data_2016'!I24-'Sample Data_2016'!J24,"")</f>
        <v>17681.7</v>
      </c>
    </row>
    <row r="24" spans="1:7" ht="16.2">
      <c r="A24" s="57"/>
      <c r="B24" s="56">
        <v>16202</v>
      </c>
      <c r="C24" s="56"/>
      <c r="D24" s="63" t="s">
        <v>74</v>
      </c>
      <c r="E24" s="67">
        <f>IFERROR('Sample Data_2016'!E25-'Sample Data_2016'!F25,"")</f>
        <v>4336.5</v>
      </c>
      <c r="F24" s="67">
        <f>IFERROR('Sample Data_2016'!G25-'Sample Data_2016'!H25,"")</f>
        <v>0</v>
      </c>
      <c r="G24" s="67">
        <f>IFERROR('Sample Data_2016'!I25-'Sample Data_2016'!J25,"")</f>
        <v>4336.5</v>
      </c>
    </row>
    <row r="25" spans="1:7" ht="16.2">
      <c r="A25" s="57"/>
      <c r="B25" s="56">
        <v>16203</v>
      </c>
      <c r="C25" s="56"/>
      <c r="D25" s="63" t="s">
        <v>75</v>
      </c>
      <c r="E25" s="67">
        <f>IFERROR('Sample Data_2016'!E26-'Sample Data_2016'!F26,"")</f>
        <v>0</v>
      </c>
      <c r="F25" s="67">
        <f>IFERROR('Sample Data_2016'!G26-'Sample Data_2016'!H26,"")</f>
        <v>0</v>
      </c>
      <c r="G25" s="67">
        <f>IFERROR('Sample Data_2016'!I26-'Sample Data_2016'!J26,"")</f>
        <v>0</v>
      </c>
    </row>
    <row r="26" spans="1:7" ht="16.2">
      <c r="A26" s="57"/>
      <c r="B26" s="56">
        <v>16204</v>
      </c>
      <c r="C26" s="56"/>
      <c r="D26" s="63" t="s">
        <v>76</v>
      </c>
      <c r="E26" s="67">
        <f>IFERROR('Sample Data_2016'!E27-'Sample Data_2016'!F27,"")</f>
        <v>6344.8</v>
      </c>
      <c r="F26" s="67">
        <f>IFERROR('Sample Data_2016'!G27-'Sample Data_2016'!H27,"")</f>
        <v>0</v>
      </c>
      <c r="G26" s="67">
        <f>IFERROR('Sample Data_2016'!I27-'Sample Data_2016'!J27,"")</f>
        <v>6344.8</v>
      </c>
    </row>
    <row r="27" spans="1:7" ht="16.2">
      <c r="A27" s="57"/>
      <c r="B27" s="56">
        <v>16205</v>
      </c>
      <c r="C27" s="56"/>
      <c r="D27" s="63" t="s">
        <v>77</v>
      </c>
      <c r="E27" s="67">
        <f>IFERROR('Sample Data_2016'!E28-'Sample Data_2016'!F28,"")</f>
        <v>80100</v>
      </c>
      <c r="F27" s="67">
        <f>IFERROR('Sample Data_2016'!G28-'Sample Data_2016'!H28,"")</f>
        <v>0</v>
      </c>
      <c r="G27" s="67">
        <f>IFERROR('Sample Data_2016'!I28-'Sample Data_2016'!J28,"")</f>
        <v>80100</v>
      </c>
    </row>
    <row r="28" spans="1:7" ht="16.2">
      <c r="A28" s="57"/>
      <c r="B28" s="56">
        <v>16206</v>
      </c>
      <c r="C28" s="56"/>
      <c r="D28" s="63" t="s">
        <v>78</v>
      </c>
      <c r="E28" s="67">
        <f>IFERROR('Sample Data_2016'!E29-'Sample Data_2016'!F29,"")</f>
        <v>0</v>
      </c>
      <c r="F28" s="67">
        <f>IFERROR('Sample Data_2016'!G29-'Sample Data_2016'!H29,"")</f>
        <v>0</v>
      </c>
      <c r="G28" s="67">
        <f>IFERROR('Sample Data_2016'!I29-'Sample Data_2016'!J29,"")</f>
        <v>0</v>
      </c>
    </row>
    <row r="29" spans="1:7" ht="16.2">
      <c r="A29" s="57"/>
      <c r="B29" s="56">
        <v>16207</v>
      </c>
      <c r="C29" s="56"/>
      <c r="D29" s="63" t="s">
        <v>79</v>
      </c>
      <c r="E29" s="67">
        <f>IFERROR('Sample Data_2016'!E30-'Sample Data_2016'!F30,"")</f>
        <v>0</v>
      </c>
      <c r="F29" s="67">
        <f>IFERROR('Sample Data_2016'!G30-'Sample Data_2016'!H30,"")</f>
        <v>0</v>
      </c>
      <c r="G29" s="67">
        <f>IFERROR('Sample Data_2016'!I30-'Sample Data_2016'!J30,"")</f>
        <v>0</v>
      </c>
    </row>
    <row r="30" spans="1:7" ht="16.2">
      <c r="A30" s="57"/>
      <c r="B30" s="56">
        <v>16209</v>
      </c>
      <c r="C30" s="56"/>
      <c r="D30" s="63" t="s">
        <v>80</v>
      </c>
      <c r="E30" s="67">
        <f>IFERROR('Sample Data_2016'!E31-'Sample Data_2016'!F31,"")</f>
        <v>9440</v>
      </c>
      <c r="F30" s="67">
        <f>IFERROR('Sample Data_2016'!G31-'Sample Data_2016'!H31,"")</f>
        <v>0</v>
      </c>
      <c r="G30" s="67">
        <f>IFERROR('Sample Data_2016'!I31-'Sample Data_2016'!J31,"")</f>
        <v>9440</v>
      </c>
    </row>
    <row r="31" spans="1:7" ht="16.2">
      <c r="A31" s="57"/>
      <c r="B31" s="57">
        <v>16210</v>
      </c>
      <c r="C31" s="57"/>
      <c r="D31" s="63" t="s">
        <v>81</v>
      </c>
      <c r="E31" s="67">
        <f>IFERROR('Sample Data_2016'!E32-'Sample Data_2016'!F32,"")</f>
        <v>0</v>
      </c>
      <c r="F31" s="67">
        <f>IFERROR('Sample Data_2016'!G32-'Sample Data_2016'!H32,"")</f>
        <v>0</v>
      </c>
      <c r="G31" s="67">
        <f>IFERROR('Sample Data_2016'!I32-'Sample Data_2016'!J32,"")</f>
        <v>0</v>
      </c>
    </row>
    <row r="32" spans="1:7" ht="16.2">
      <c r="A32" s="57"/>
      <c r="B32" s="57">
        <v>16211</v>
      </c>
      <c r="C32" s="57"/>
      <c r="D32" s="63" t="s">
        <v>82</v>
      </c>
      <c r="E32" s="67">
        <f>IFERROR('Sample Data_2016'!E33-'Sample Data_2016'!F33,"")</f>
        <v>0</v>
      </c>
      <c r="F32" s="67">
        <f>IFERROR('Sample Data_2016'!G33-'Sample Data_2016'!H33,"")</f>
        <v>0</v>
      </c>
      <c r="G32" s="67">
        <f>IFERROR('Sample Data_2016'!I33-'Sample Data_2016'!J33,"")</f>
        <v>0</v>
      </c>
    </row>
    <row r="33" spans="1:7" ht="16.2">
      <c r="A33" s="55"/>
      <c r="B33" s="57">
        <v>16212</v>
      </c>
      <c r="C33" s="57"/>
      <c r="D33" s="63" t="s">
        <v>83</v>
      </c>
      <c r="E33" s="67">
        <f>IFERROR('Sample Data_2016'!E34-'Sample Data_2016'!F34,"")</f>
        <v>0</v>
      </c>
      <c r="F33" s="67">
        <f>IFERROR('Sample Data_2016'!G34-'Sample Data_2016'!H34,"")</f>
        <v>0</v>
      </c>
      <c r="G33" s="67">
        <f>IFERROR('Sample Data_2016'!I34-'Sample Data_2016'!J34,"")</f>
        <v>0</v>
      </c>
    </row>
    <row r="34" spans="1:7" ht="16.2">
      <c r="A34" s="55"/>
      <c r="B34" s="56">
        <v>16301</v>
      </c>
      <c r="C34" s="56"/>
      <c r="D34" s="63" t="s">
        <v>84</v>
      </c>
      <c r="E34" s="67">
        <f>IFERROR('Sample Data_2016'!E35-'Sample Data_2016'!F35,"")</f>
        <v>22468</v>
      </c>
      <c r="F34" s="67">
        <f>IFERROR('Sample Data_2016'!G35-'Sample Data_2016'!H35,"")</f>
        <v>0</v>
      </c>
      <c r="G34" s="67">
        <f>IFERROR('Sample Data_2016'!I35-'Sample Data_2016'!J35,"")</f>
        <v>22468</v>
      </c>
    </row>
    <row r="35" spans="1:7" ht="16.2">
      <c r="A35" s="55"/>
      <c r="B35" s="56">
        <v>16302</v>
      </c>
      <c r="C35" s="56"/>
      <c r="D35" s="63" t="s">
        <v>85</v>
      </c>
      <c r="E35" s="67">
        <f>IFERROR('Sample Data_2016'!E36-'Sample Data_2016'!F36,"")</f>
        <v>13880</v>
      </c>
      <c r="F35" s="67">
        <f>IFERROR('Sample Data_2016'!G36-'Sample Data_2016'!H36,"")</f>
        <v>0</v>
      </c>
      <c r="G35" s="67">
        <f>IFERROR('Sample Data_2016'!I36-'Sample Data_2016'!J36,"")</f>
        <v>13880</v>
      </c>
    </row>
    <row r="36" spans="1:7" ht="16.2">
      <c r="A36" s="55"/>
      <c r="B36" s="56">
        <v>16309</v>
      </c>
      <c r="C36" s="56"/>
      <c r="D36" s="63" t="s">
        <v>86</v>
      </c>
      <c r="E36" s="67">
        <f>IFERROR('Sample Data_2016'!E37-'Sample Data_2016'!F37,"")</f>
        <v>8100</v>
      </c>
      <c r="F36" s="67">
        <f>IFERROR('Sample Data_2016'!G37-'Sample Data_2016'!H37,"")</f>
        <v>0</v>
      </c>
      <c r="G36" s="67">
        <f>IFERROR('Sample Data_2016'!I37-'Sample Data_2016'!J37,"")</f>
        <v>8100</v>
      </c>
    </row>
    <row r="37" spans="1:7" ht="16.2">
      <c r="A37" s="55"/>
      <c r="B37" s="56">
        <v>16401</v>
      </c>
      <c r="C37" s="56"/>
      <c r="D37" s="63" t="s">
        <v>87</v>
      </c>
      <c r="E37" s="67">
        <f>IFERROR('Sample Data_2016'!E38-'Sample Data_2016'!F38,"")</f>
        <v>0</v>
      </c>
      <c r="F37" s="67">
        <f>IFERROR('Sample Data_2016'!G38-'Sample Data_2016'!H38,"")</f>
        <v>0</v>
      </c>
      <c r="G37" s="67">
        <f>IFERROR('Sample Data_2016'!I38-'Sample Data_2016'!J38,"")</f>
        <v>0</v>
      </c>
    </row>
    <row r="38" spans="1:7" ht="16.2">
      <c r="A38" s="55"/>
      <c r="B38" s="56">
        <v>16402</v>
      </c>
      <c r="C38" s="56"/>
      <c r="D38" s="63" t="s">
        <v>88</v>
      </c>
      <c r="E38" s="67">
        <f>IFERROR('Sample Data_2016'!E39-'Sample Data_2016'!F39,"")</f>
        <v>0</v>
      </c>
      <c r="F38" s="67">
        <f>IFERROR('Sample Data_2016'!G39-'Sample Data_2016'!H39,"")</f>
        <v>0</v>
      </c>
      <c r="G38" s="67">
        <f>IFERROR('Sample Data_2016'!I39-'Sample Data_2016'!J39,"")</f>
        <v>0</v>
      </c>
    </row>
    <row r="39" spans="1:7" ht="16.2">
      <c r="A39" s="55"/>
      <c r="B39" s="56">
        <v>16403</v>
      </c>
      <c r="C39" s="56"/>
      <c r="D39" s="63" t="s">
        <v>89</v>
      </c>
      <c r="E39" s="67">
        <f>IFERROR('Sample Data_2016'!E40-'Sample Data_2016'!F40,"")</f>
        <v>0</v>
      </c>
      <c r="F39" s="67">
        <f>IFERROR('Sample Data_2016'!G40-'Sample Data_2016'!H40,"")</f>
        <v>0</v>
      </c>
      <c r="G39" s="67">
        <f>IFERROR('Sample Data_2016'!I40-'Sample Data_2016'!J40,"")</f>
        <v>0</v>
      </c>
    </row>
    <row r="40" spans="1:7" ht="16.2">
      <c r="A40" s="55"/>
      <c r="B40" s="56">
        <v>16501</v>
      </c>
      <c r="C40" s="56"/>
      <c r="D40" s="63" t="s">
        <v>90</v>
      </c>
      <c r="E40" s="67">
        <f>IFERROR('Sample Data_2016'!E41-'Sample Data_2016'!F41,"")</f>
        <v>45150</v>
      </c>
      <c r="F40" s="67">
        <f>IFERROR('Sample Data_2016'!G41-'Sample Data_2016'!H41,"")</f>
        <v>0</v>
      </c>
      <c r="G40" s="67">
        <f>IFERROR('Sample Data_2016'!I41-'Sample Data_2016'!J41,"")</f>
        <v>45150</v>
      </c>
    </row>
    <row r="41" spans="1:7" ht="16.2">
      <c r="A41" s="55"/>
      <c r="B41" s="56">
        <v>16502</v>
      </c>
      <c r="C41" s="56"/>
      <c r="D41" s="63" t="s">
        <v>91</v>
      </c>
      <c r="E41" s="67">
        <f>IFERROR('Sample Data_2016'!E42-'Sample Data_2016'!F42,"")</f>
        <v>19021</v>
      </c>
      <c r="F41" s="67">
        <f>IFERROR('Sample Data_2016'!G42-'Sample Data_2016'!H42,"")</f>
        <v>15988</v>
      </c>
      <c r="G41" s="67">
        <f>IFERROR('Sample Data_2016'!I42-'Sample Data_2016'!J42,"")</f>
        <v>35009</v>
      </c>
    </row>
    <row r="42" spans="1:7" ht="16.2">
      <c r="A42" s="55"/>
      <c r="B42" s="56">
        <v>16503</v>
      </c>
      <c r="C42" s="56"/>
      <c r="D42" s="63" t="s">
        <v>92</v>
      </c>
      <c r="E42" s="67">
        <f>IFERROR('Sample Data_2016'!E43-'Sample Data_2016'!F43,"")</f>
        <v>12700</v>
      </c>
      <c r="F42" s="67">
        <f>IFERROR('Sample Data_2016'!G43-'Sample Data_2016'!H43,"")</f>
        <v>0</v>
      </c>
      <c r="G42" s="67">
        <f>IFERROR('Sample Data_2016'!I43-'Sample Data_2016'!J43,"")</f>
        <v>12700</v>
      </c>
    </row>
    <row r="43" spans="1:7" ht="16.2">
      <c r="A43" s="55"/>
      <c r="B43" s="56">
        <v>16504</v>
      </c>
      <c r="C43" s="56"/>
      <c r="D43" s="63" t="s">
        <v>93</v>
      </c>
      <c r="E43" s="67">
        <f>IFERROR('Sample Data_2016'!E44-'Sample Data_2016'!F44,"")</f>
        <v>0</v>
      </c>
      <c r="F43" s="67">
        <f>IFERROR('Sample Data_2016'!G44-'Sample Data_2016'!H44,"")</f>
        <v>0</v>
      </c>
      <c r="G43" s="67">
        <f>IFERROR('Sample Data_2016'!I44-'Sample Data_2016'!J44,"")</f>
        <v>0</v>
      </c>
    </row>
    <row r="44" spans="1:7" ht="16.2">
      <c r="A44" s="55"/>
      <c r="B44" s="56">
        <v>16509</v>
      </c>
      <c r="C44" s="56"/>
      <c r="D44" s="63" t="s">
        <v>94</v>
      </c>
      <c r="E44" s="67">
        <f>IFERROR('Sample Data_2016'!E45-'Sample Data_2016'!F45,"")</f>
        <v>0</v>
      </c>
      <c r="F44" s="67">
        <f>IFERROR('Sample Data_2016'!G45-'Sample Data_2016'!H45,"")</f>
        <v>0</v>
      </c>
      <c r="G44" s="67">
        <f>IFERROR('Sample Data_2016'!I45-'Sample Data_2016'!J45,"")</f>
        <v>0</v>
      </c>
    </row>
    <row r="45" spans="1:7" ht="16.2">
      <c r="A45" s="55"/>
      <c r="B45" s="56">
        <v>16601</v>
      </c>
      <c r="C45" s="56"/>
      <c r="D45" s="63" t="s">
        <v>95</v>
      </c>
      <c r="E45" s="67">
        <f>IFERROR('Sample Data_2016'!E46-'Sample Data_2016'!F46,"")</f>
        <v>0</v>
      </c>
      <c r="F45" s="67">
        <f>IFERROR('Sample Data_2016'!G46-'Sample Data_2016'!H46,"")</f>
        <v>0</v>
      </c>
      <c r="G45" s="67">
        <f>IFERROR('Sample Data_2016'!I46-'Sample Data_2016'!J46,"")</f>
        <v>0</v>
      </c>
    </row>
    <row r="46" spans="1:7" ht="16.2">
      <c r="A46" s="55"/>
      <c r="B46" s="56">
        <v>17101</v>
      </c>
      <c r="C46" s="56"/>
      <c r="D46" s="63" t="s">
        <v>96</v>
      </c>
      <c r="E46" s="67">
        <f>IFERROR('Sample Data_2016'!E47-'Sample Data_2016'!F47,"")</f>
        <v>15300</v>
      </c>
      <c r="F46" s="67">
        <f>IFERROR('Sample Data_2016'!G47-'Sample Data_2016'!H47,"")</f>
        <v>0</v>
      </c>
      <c r="G46" s="67">
        <f>IFERROR('Sample Data_2016'!I47-'Sample Data_2016'!J47,"")</f>
        <v>15300</v>
      </c>
    </row>
    <row r="47" spans="1:7" ht="16.2">
      <c r="A47" s="55"/>
      <c r="B47" s="56">
        <v>17102</v>
      </c>
      <c r="C47" s="56"/>
      <c r="D47" s="63" t="s">
        <v>97</v>
      </c>
      <c r="E47" s="67">
        <f>IFERROR('Sample Data_2016'!E48-'Sample Data_2016'!F48,"")</f>
        <v>272870</v>
      </c>
      <c r="F47" s="67">
        <f>IFERROR('Sample Data_2016'!G48-'Sample Data_2016'!H48,"")</f>
        <v>0</v>
      </c>
      <c r="G47" s="67">
        <f>IFERROR('Sample Data_2016'!I48-'Sample Data_2016'!J48,"")</f>
        <v>272870</v>
      </c>
    </row>
    <row r="48" spans="1:7" ht="16.2">
      <c r="A48" s="55"/>
      <c r="B48" s="56">
        <v>17109</v>
      </c>
      <c r="C48" s="56"/>
      <c r="D48" s="63" t="s">
        <v>98</v>
      </c>
      <c r="E48" s="67">
        <f>IFERROR('Sample Data_2016'!E49-'Sample Data_2016'!F49,"")</f>
        <v>0</v>
      </c>
      <c r="F48" s="67">
        <f>IFERROR('Sample Data_2016'!G49-'Sample Data_2016'!H49,"")</f>
        <v>0</v>
      </c>
      <c r="G48" s="67">
        <f>IFERROR('Sample Data_2016'!I49-'Sample Data_2016'!J49,"")</f>
        <v>0</v>
      </c>
    </row>
    <row r="49" spans="1:7" ht="16.2">
      <c r="A49" s="55"/>
      <c r="B49" s="56">
        <v>19101</v>
      </c>
      <c r="C49" s="56"/>
      <c r="D49" s="63" t="s">
        <v>99</v>
      </c>
      <c r="E49" s="67">
        <f>IFERROR('Sample Data_2016'!E50-'Sample Data_2016'!F50,"")</f>
        <v>0</v>
      </c>
      <c r="F49" s="67">
        <f>IFERROR('Sample Data_2016'!G50-'Sample Data_2016'!H50,"")</f>
        <v>0</v>
      </c>
      <c r="G49" s="67">
        <f>IFERROR('Sample Data_2016'!I50-'Sample Data_2016'!J50,"")</f>
        <v>0</v>
      </c>
    </row>
    <row r="50" spans="1:7" ht="16.2">
      <c r="A50" s="55"/>
      <c r="B50" s="56">
        <v>19201</v>
      </c>
      <c r="C50" s="56"/>
      <c r="D50" s="63" t="s">
        <v>100</v>
      </c>
      <c r="E50" s="67">
        <f>IFERROR('Sample Data_2016'!E51-'Sample Data_2016'!F51,"")</f>
        <v>-15293.6</v>
      </c>
      <c r="F50" s="67">
        <f>IFERROR('Sample Data_2016'!G51-'Sample Data_2016'!H51,"")</f>
        <v>-2388.1</v>
      </c>
      <c r="G50" s="67">
        <f>IFERROR('Sample Data_2016'!I51-'Sample Data_2016'!J51,"")</f>
        <v>-17681.7</v>
      </c>
    </row>
    <row r="51" spans="1:7" ht="16.2">
      <c r="A51" s="55"/>
      <c r="B51" s="56">
        <v>19202</v>
      </c>
      <c r="C51" s="56"/>
      <c r="D51" s="63" t="s">
        <v>101</v>
      </c>
      <c r="E51" s="67">
        <f>IFERROR('Sample Data_2016'!E52-'Sample Data_2016'!F52,"")</f>
        <v>-4336.5</v>
      </c>
      <c r="F51" s="67">
        <f>IFERROR('Sample Data_2016'!G52-'Sample Data_2016'!H52,"")</f>
        <v>0</v>
      </c>
      <c r="G51" s="67">
        <f>IFERROR('Sample Data_2016'!I52-'Sample Data_2016'!J52,"")</f>
        <v>-4336.5</v>
      </c>
    </row>
    <row r="52" spans="1:7" ht="16.2">
      <c r="A52" s="55"/>
      <c r="B52" s="56">
        <v>19203</v>
      </c>
      <c r="C52" s="56"/>
      <c r="D52" s="63" t="s">
        <v>102</v>
      </c>
      <c r="E52" s="67">
        <f>IFERROR('Sample Data_2016'!E53-'Sample Data_2016'!F53,"")</f>
        <v>0</v>
      </c>
      <c r="F52" s="67">
        <f>IFERROR('Sample Data_2016'!G53-'Sample Data_2016'!H53,"")</f>
        <v>0</v>
      </c>
      <c r="G52" s="67">
        <f>IFERROR('Sample Data_2016'!I53-'Sample Data_2016'!J53,"")</f>
        <v>0</v>
      </c>
    </row>
    <row r="53" spans="1:7" ht="16.2">
      <c r="A53" s="55"/>
      <c r="B53" s="56">
        <v>19204</v>
      </c>
      <c r="C53" s="56"/>
      <c r="D53" s="63" t="s">
        <v>103</v>
      </c>
      <c r="E53" s="67">
        <f>IFERROR('Sample Data_2016'!E54-'Sample Data_2016'!F54,"")</f>
        <v>-6344.8</v>
      </c>
      <c r="F53" s="67">
        <f>IFERROR('Sample Data_2016'!G54-'Sample Data_2016'!H54,"")</f>
        <v>0</v>
      </c>
      <c r="G53" s="67">
        <f>IFERROR('Sample Data_2016'!I54-'Sample Data_2016'!J54,"")</f>
        <v>-6344.8</v>
      </c>
    </row>
    <row r="54" spans="1:7" ht="16.2">
      <c r="A54" s="55"/>
      <c r="B54" s="56">
        <v>19205</v>
      </c>
      <c r="C54" s="56"/>
      <c r="D54" s="63" t="s">
        <v>104</v>
      </c>
      <c r="E54" s="67">
        <f>IFERROR('Sample Data_2016'!E55-'Sample Data_2016'!F55,"")</f>
        <v>-72408</v>
      </c>
      <c r="F54" s="67">
        <f>IFERROR('Sample Data_2016'!G55-'Sample Data_2016'!H55,"")</f>
        <v>-2814</v>
      </c>
      <c r="G54" s="67">
        <f>IFERROR('Sample Data_2016'!I55-'Sample Data_2016'!J55,"")</f>
        <v>-75222</v>
      </c>
    </row>
    <row r="55" spans="1:7" ht="16.2">
      <c r="A55" s="55"/>
      <c r="B55" s="56">
        <v>19206</v>
      </c>
      <c r="C55" s="56"/>
      <c r="D55" s="63" t="s">
        <v>105</v>
      </c>
      <c r="E55" s="67">
        <f>IFERROR('Sample Data_2016'!E56-'Sample Data_2016'!F56,"")</f>
        <v>0</v>
      </c>
      <c r="F55" s="67">
        <f>IFERROR('Sample Data_2016'!G56-'Sample Data_2016'!H56,"")</f>
        <v>0</v>
      </c>
      <c r="G55" s="67">
        <f>IFERROR('Sample Data_2016'!I56-'Sample Data_2016'!J56,"")</f>
        <v>0</v>
      </c>
    </row>
    <row r="56" spans="1:7" ht="16.2">
      <c r="A56" s="55"/>
      <c r="B56" s="56">
        <v>19207</v>
      </c>
      <c r="C56" s="56"/>
      <c r="D56" s="63" t="s">
        <v>106</v>
      </c>
      <c r="E56" s="67">
        <f>IFERROR('Sample Data_2016'!E57-'Sample Data_2016'!F57,"")</f>
        <v>0</v>
      </c>
      <c r="F56" s="67">
        <f>IFERROR('Sample Data_2016'!G57-'Sample Data_2016'!H57,"")</f>
        <v>0</v>
      </c>
      <c r="G56" s="67">
        <f>IFERROR('Sample Data_2016'!I57-'Sample Data_2016'!J57,"")</f>
        <v>0</v>
      </c>
    </row>
    <row r="57" spans="1:7" ht="16.2">
      <c r="A57" s="55"/>
      <c r="B57" s="56">
        <v>19209</v>
      </c>
      <c r="C57" s="56"/>
      <c r="D57" s="63" t="s">
        <v>107</v>
      </c>
      <c r="E57" s="67">
        <f>IFERROR('Sample Data_2016'!E58-'Sample Data_2016'!F58,"")</f>
        <v>-9440</v>
      </c>
      <c r="F57" s="67">
        <f>IFERROR('Sample Data_2016'!G58-'Sample Data_2016'!H58,"")</f>
        <v>0</v>
      </c>
      <c r="G57" s="67">
        <f>IFERROR('Sample Data_2016'!I58-'Sample Data_2016'!J58,"")</f>
        <v>-9440</v>
      </c>
    </row>
    <row r="58" spans="1:7" ht="16.2">
      <c r="A58" s="55"/>
      <c r="B58" s="57">
        <v>19210</v>
      </c>
      <c r="C58" s="57"/>
      <c r="D58" s="63" t="s">
        <v>108</v>
      </c>
      <c r="E58" s="67">
        <f>IFERROR('Sample Data_2016'!E59-'Sample Data_2016'!F59,"")</f>
        <v>0</v>
      </c>
      <c r="F58" s="67">
        <f>IFERROR('Sample Data_2016'!G59-'Sample Data_2016'!H59,"")</f>
        <v>0</v>
      </c>
      <c r="G58" s="67">
        <f>IFERROR('Sample Data_2016'!I59-'Sample Data_2016'!J59,"")</f>
        <v>0</v>
      </c>
    </row>
    <row r="59" spans="1:7" ht="16.2">
      <c r="A59" s="55"/>
      <c r="B59" s="57">
        <v>19211</v>
      </c>
      <c r="C59" s="57"/>
      <c r="D59" s="63" t="s">
        <v>109</v>
      </c>
      <c r="E59" s="67">
        <f>IFERROR('Sample Data_2016'!E60-'Sample Data_2016'!F60,"")</f>
        <v>0</v>
      </c>
      <c r="F59" s="67">
        <f>IFERROR('Sample Data_2016'!G60-'Sample Data_2016'!H60,"")</f>
        <v>0</v>
      </c>
      <c r="G59" s="67">
        <f>IFERROR('Sample Data_2016'!I60-'Sample Data_2016'!J60,"")</f>
        <v>0</v>
      </c>
    </row>
    <row r="60" spans="1:7" ht="16.2">
      <c r="A60" s="55"/>
      <c r="B60" s="57">
        <v>19212</v>
      </c>
      <c r="C60" s="57"/>
      <c r="D60" s="63" t="s">
        <v>110</v>
      </c>
      <c r="E60" s="67">
        <f>IFERROR('Sample Data_2016'!E61-'Sample Data_2016'!F61,"")</f>
        <v>0</v>
      </c>
      <c r="F60" s="67">
        <f>IFERROR('Sample Data_2016'!G61-'Sample Data_2016'!H61,"")</f>
        <v>0</v>
      </c>
      <c r="G60" s="67">
        <f>IFERROR('Sample Data_2016'!I61-'Sample Data_2016'!J61,"")</f>
        <v>0</v>
      </c>
    </row>
    <row r="61" spans="1:7" ht="16.2">
      <c r="A61" s="55"/>
      <c r="B61" s="56">
        <v>19301</v>
      </c>
      <c r="C61" s="56"/>
      <c r="D61" s="63" t="s">
        <v>111</v>
      </c>
      <c r="E61" s="67">
        <f>IFERROR('Sample Data_2016'!E62-'Sample Data_2016'!F62,"")</f>
        <v>-22468</v>
      </c>
      <c r="F61" s="67">
        <f>IFERROR('Sample Data_2016'!G62-'Sample Data_2016'!H62,"")</f>
        <v>0</v>
      </c>
      <c r="G61" s="67">
        <f>IFERROR('Sample Data_2016'!I62-'Sample Data_2016'!J62,"")</f>
        <v>-22468</v>
      </c>
    </row>
    <row r="62" spans="1:7" ht="16.2">
      <c r="A62" s="55"/>
      <c r="B62" s="56">
        <v>19302</v>
      </c>
      <c r="C62" s="56"/>
      <c r="D62" s="63" t="s">
        <v>112</v>
      </c>
      <c r="E62" s="67">
        <f>IFERROR('Sample Data_2016'!E63-'Sample Data_2016'!F63,"")</f>
        <v>-13880</v>
      </c>
      <c r="F62" s="67">
        <f>IFERROR('Sample Data_2016'!G63-'Sample Data_2016'!H63,"")</f>
        <v>0</v>
      </c>
      <c r="G62" s="67">
        <f>IFERROR('Sample Data_2016'!I63-'Sample Data_2016'!J63,"")</f>
        <v>-13880</v>
      </c>
    </row>
    <row r="63" spans="1:7" ht="16.2">
      <c r="A63" s="55"/>
      <c r="B63" s="56">
        <v>19309</v>
      </c>
      <c r="C63" s="56"/>
      <c r="D63" s="63" t="s">
        <v>113</v>
      </c>
      <c r="E63" s="67">
        <f>IFERROR('Sample Data_2016'!E64-'Sample Data_2016'!F64,"")</f>
        <v>-8100</v>
      </c>
      <c r="F63" s="67">
        <f>IFERROR('Sample Data_2016'!G64-'Sample Data_2016'!H64,"")</f>
        <v>0</v>
      </c>
      <c r="G63" s="67">
        <f>IFERROR('Sample Data_2016'!I64-'Sample Data_2016'!J64,"")</f>
        <v>-8100</v>
      </c>
    </row>
    <row r="64" spans="1:7" ht="16.2">
      <c r="A64" s="55"/>
      <c r="B64" s="56">
        <v>19401</v>
      </c>
      <c r="C64" s="56"/>
      <c r="D64" s="63" t="s">
        <v>114</v>
      </c>
      <c r="E64" s="67">
        <f>IFERROR('Sample Data_2016'!E65-'Sample Data_2016'!F65,"")</f>
        <v>0</v>
      </c>
      <c r="F64" s="67">
        <f>IFERROR('Sample Data_2016'!G65-'Sample Data_2016'!H65,"")</f>
        <v>0</v>
      </c>
      <c r="G64" s="67">
        <f>IFERROR('Sample Data_2016'!I65-'Sample Data_2016'!J65,"")</f>
        <v>0</v>
      </c>
    </row>
    <row r="65" spans="1:7" ht="16.2">
      <c r="A65" s="55"/>
      <c r="B65" s="56">
        <v>19402</v>
      </c>
      <c r="C65" s="56"/>
      <c r="D65" s="63" t="s">
        <v>115</v>
      </c>
      <c r="E65" s="67">
        <f>IFERROR('Sample Data_2016'!E66-'Sample Data_2016'!F66,"")</f>
        <v>0</v>
      </c>
      <c r="F65" s="67">
        <f>IFERROR('Sample Data_2016'!G66-'Sample Data_2016'!H66,"")</f>
        <v>0</v>
      </c>
      <c r="G65" s="67">
        <f>IFERROR('Sample Data_2016'!I66-'Sample Data_2016'!J66,"")</f>
        <v>0</v>
      </c>
    </row>
    <row r="66" spans="1:7" ht="16.2">
      <c r="A66" s="55"/>
      <c r="B66" s="56">
        <v>19403</v>
      </c>
      <c r="C66" s="56"/>
      <c r="D66" s="63" t="s">
        <v>116</v>
      </c>
      <c r="E66" s="67">
        <f>IFERROR('Sample Data_2016'!E67-'Sample Data_2016'!F67,"")</f>
        <v>0</v>
      </c>
      <c r="F66" s="67">
        <f>IFERROR('Sample Data_2016'!G67-'Sample Data_2016'!H67,"")</f>
        <v>0</v>
      </c>
      <c r="G66" s="67">
        <f>IFERROR('Sample Data_2016'!I67-'Sample Data_2016'!J67,"")</f>
        <v>0</v>
      </c>
    </row>
    <row r="67" spans="1:7" ht="16.2">
      <c r="A67" s="55"/>
      <c r="B67" s="56">
        <v>19501</v>
      </c>
      <c r="C67" s="56"/>
      <c r="D67" s="63" t="s">
        <v>117</v>
      </c>
      <c r="E67" s="67">
        <f>IFERROR('Sample Data_2016'!E68-'Sample Data_2016'!F68,"")</f>
        <v>-45150</v>
      </c>
      <c r="F67" s="67">
        <f>IFERROR('Sample Data_2016'!G68-'Sample Data_2016'!H68,"")</f>
        <v>0</v>
      </c>
      <c r="G67" s="67">
        <f>IFERROR('Sample Data_2016'!I68-'Sample Data_2016'!J68,"")</f>
        <v>-45150</v>
      </c>
    </row>
    <row r="68" spans="1:7" ht="16.2">
      <c r="A68" s="55"/>
      <c r="B68" s="56">
        <v>19502</v>
      </c>
      <c r="C68" s="56"/>
      <c r="D68" s="63" t="s">
        <v>118</v>
      </c>
      <c r="E68" s="67">
        <f>IFERROR('Sample Data_2016'!E69-'Sample Data_2016'!F69,"")</f>
        <v>-19021</v>
      </c>
      <c r="F68" s="67">
        <f>IFERROR('Sample Data_2016'!G69-'Sample Data_2016'!H69,"")</f>
        <v>-157.59999999999991</v>
      </c>
      <c r="G68" s="67">
        <f>IFERROR('Sample Data_2016'!I69-'Sample Data_2016'!J69,"")</f>
        <v>-19178.599999999999</v>
      </c>
    </row>
    <row r="69" spans="1:7" ht="16.2">
      <c r="A69" s="55"/>
      <c r="B69" s="56">
        <v>19503</v>
      </c>
      <c r="C69" s="56"/>
      <c r="D69" s="63" t="s">
        <v>119</v>
      </c>
      <c r="E69" s="67">
        <f>IFERROR('Sample Data_2016'!E70-'Sample Data_2016'!F70,"")</f>
        <v>-12700</v>
      </c>
      <c r="F69" s="67">
        <f>IFERROR('Sample Data_2016'!G70-'Sample Data_2016'!H70,"")</f>
        <v>0</v>
      </c>
      <c r="G69" s="67">
        <f>IFERROR('Sample Data_2016'!I70-'Sample Data_2016'!J70,"")</f>
        <v>-12700</v>
      </c>
    </row>
    <row r="70" spans="1:7" ht="16.2">
      <c r="A70" s="55"/>
      <c r="B70" s="56">
        <v>19504</v>
      </c>
      <c r="C70" s="56"/>
      <c r="D70" s="63" t="s">
        <v>120</v>
      </c>
      <c r="E70" s="67">
        <f>IFERROR('Sample Data_2016'!E71-'Sample Data_2016'!F71,"")</f>
        <v>0</v>
      </c>
      <c r="F70" s="67">
        <f>IFERROR('Sample Data_2016'!G71-'Sample Data_2016'!H71,"")</f>
        <v>0</v>
      </c>
      <c r="G70" s="67">
        <f>IFERROR('Sample Data_2016'!I71-'Sample Data_2016'!J71,"")</f>
        <v>0</v>
      </c>
    </row>
    <row r="71" spans="1:7" ht="16.2">
      <c r="A71" s="55"/>
      <c r="B71" s="56">
        <v>19509</v>
      </c>
      <c r="C71" s="56"/>
      <c r="D71" s="63" t="s">
        <v>121</v>
      </c>
      <c r="E71" s="67">
        <f>IFERROR('Sample Data_2016'!E72-'Sample Data_2016'!F72,"")</f>
        <v>0</v>
      </c>
      <c r="F71" s="67">
        <f>IFERROR('Sample Data_2016'!G72-'Sample Data_2016'!H72,"")</f>
        <v>0</v>
      </c>
      <c r="G71" s="67">
        <f>IFERROR('Sample Data_2016'!I72-'Sample Data_2016'!J72,"")</f>
        <v>0</v>
      </c>
    </row>
    <row r="72" spans="1:7" ht="16.2">
      <c r="A72" s="55"/>
      <c r="B72" s="56">
        <v>19601</v>
      </c>
      <c r="C72" s="56"/>
      <c r="D72" s="63" t="s">
        <v>122</v>
      </c>
      <c r="E72" s="67">
        <f>IFERROR('Sample Data_2016'!E73-'Sample Data_2016'!F73,"")</f>
        <v>0</v>
      </c>
      <c r="F72" s="67">
        <f>IFERROR('Sample Data_2016'!G73-'Sample Data_2016'!H73,"")</f>
        <v>0</v>
      </c>
      <c r="G72" s="67">
        <f>IFERROR('Sample Data_2016'!I73-'Sample Data_2016'!J73,"")</f>
        <v>0</v>
      </c>
    </row>
    <row r="73" spans="1:7" ht="16.2">
      <c r="A73" s="55"/>
      <c r="B73" s="56">
        <v>19701</v>
      </c>
      <c r="C73" s="56"/>
      <c r="D73" s="63" t="s">
        <v>123</v>
      </c>
      <c r="E73" s="67">
        <f>IFERROR('Sample Data_2016'!E74-'Sample Data_2016'!F74,"")</f>
        <v>-15300</v>
      </c>
      <c r="F73" s="67">
        <f>IFERROR('Sample Data_2016'!G74-'Sample Data_2016'!H74,"")</f>
        <v>0</v>
      </c>
      <c r="G73" s="67">
        <f>IFERROR('Sample Data_2016'!I74-'Sample Data_2016'!J74,"")</f>
        <v>-15300</v>
      </c>
    </row>
    <row r="74" spans="1:7" ht="16.2">
      <c r="A74" s="55"/>
      <c r="B74" s="56">
        <v>19702</v>
      </c>
      <c r="C74" s="56"/>
      <c r="D74" s="63" t="s">
        <v>124</v>
      </c>
      <c r="E74" s="67">
        <f>IFERROR('Sample Data_2016'!E75-'Sample Data_2016'!F75,"")</f>
        <v>-267302.21999999997</v>
      </c>
      <c r="F74" s="67">
        <f>IFERROR('Sample Data_2016'!G75-'Sample Data_2016'!H75,"")</f>
        <v>-5567.78</v>
      </c>
      <c r="G74" s="67">
        <f>IFERROR('Sample Data_2016'!I75-'Sample Data_2016'!J75,"")</f>
        <v>-272870</v>
      </c>
    </row>
    <row r="75" spans="1:7" ht="16.2">
      <c r="A75" s="55"/>
      <c r="B75" s="56">
        <v>19709</v>
      </c>
      <c r="C75" s="56"/>
      <c r="D75" s="63" t="s">
        <v>125</v>
      </c>
      <c r="E75" s="67">
        <f>IFERROR('Sample Data_2016'!E76-'Sample Data_2016'!F76,"")</f>
        <v>0</v>
      </c>
      <c r="F75" s="67">
        <f>IFERROR('Sample Data_2016'!G76-'Sample Data_2016'!H76,"")</f>
        <v>0</v>
      </c>
      <c r="G75" s="67">
        <f>IFERROR('Sample Data_2016'!I76-'Sample Data_2016'!J76,"")</f>
        <v>0</v>
      </c>
    </row>
    <row r="76" spans="1:7" ht="16.2">
      <c r="A76" s="55"/>
      <c r="B76" s="56">
        <v>201</v>
      </c>
      <c r="C76" s="56"/>
      <c r="D76" s="63" t="s">
        <v>260</v>
      </c>
      <c r="E76" s="67">
        <f>IFERROR('Sample Data_2016'!E77-'Sample Data_2016'!F77,"")</f>
        <v>-2546.5</v>
      </c>
      <c r="F76" s="67">
        <f>IFERROR('Sample Data_2016'!G77-'Sample Data_2016'!H77,"")</f>
        <v>2546.5</v>
      </c>
      <c r="G76" s="67">
        <f>IFERROR('Sample Data_2016'!I77-'Sample Data_2016'!J77,"")</f>
        <v>0</v>
      </c>
    </row>
    <row r="77" spans="1:7" ht="16.2">
      <c r="A77" s="55"/>
      <c r="B77" s="56">
        <v>211</v>
      </c>
      <c r="C77" s="56"/>
      <c r="D77" s="63" t="s">
        <v>261</v>
      </c>
      <c r="E77" s="67">
        <f>IFERROR('Sample Data_2016'!E78-'Sample Data_2016'!F78,"")</f>
        <v>-1652</v>
      </c>
      <c r="F77" s="67">
        <f>IFERROR('Sample Data_2016'!G78-'Sample Data_2016'!H78,"")</f>
        <v>-2140</v>
      </c>
      <c r="G77" s="67">
        <f>IFERROR('Sample Data_2016'!I78-'Sample Data_2016'!J78,"")</f>
        <v>-3792</v>
      </c>
    </row>
    <row r="78" spans="1:7" ht="16.2">
      <c r="A78" s="55"/>
      <c r="B78" s="56">
        <v>212</v>
      </c>
      <c r="C78" s="56"/>
      <c r="D78" s="63" t="s">
        <v>262</v>
      </c>
      <c r="E78" s="67">
        <f>IFERROR('Sample Data_2016'!E79-'Sample Data_2016'!F79,"")</f>
        <v>0</v>
      </c>
      <c r="F78" s="67">
        <f>IFERROR('Sample Data_2016'!G79-'Sample Data_2016'!H79,"")</f>
        <v>0</v>
      </c>
      <c r="G78" s="67">
        <f>IFERROR('Sample Data_2016'!I79-'Sample Data_2016'!J79,"")</f>
        <v>0</v>
      </c>
    </row>
    <row r="79" spans="1:7" ht="16.2">
      <c r="A79" s="55"/>
      <c r="B79" s="56">
        <v>213</v>
      </c>
      <c r="C79" s="56"/>
      <c r="D79" s="63" t="s">
        <v>263</v>
      </c>
      <c r="E79" s="67">
        <f>IFERROR('Sample Data_2016'!E80-'Sample Data_2016'!F80,"")</f>
        <v>0</v>
      </c>
      <c r="F79" s="67">
        <f>IFERROR('Sample Data_2016'!G80-'Sample Data_2016'!H80,"")</f>
        <v>0</v>
      </c>
      <c r="G79" s="67">
        <f>IFERROR('Sample Data_2016'!I80-'Sample Data_2016'!J80,"")</f>
        <v>0</v>
      </c>
    </row>
    <row r="80" spans="1:7" ht="16.2">
      <c r="A80" s="55"/>
      <c r="B80" s="56">
        <v>214</v>
      </c>
      <c r="C80" s="56"/>
      <c r="D80" s="63" t="s">
        <v>264</v>
      </c>
      <c r="E80" s="67">
        <f>IFERROR('Sample Data_2016'!E81-'Sample Data_2016'!F81,"")</f>
        <v>0</v>
      </c>
      <c r="F80" s="67">
        <f>IFERROR('Sample Data_2016'!G81-'Sample Data_2016'!H81,"")</f>
        <v>0</v>
      </c>
      <c r="G80" s="67">
        <f>IFERROR('Sample Data_2016'!I81-'Sample Data_2016'!J81,"")</f>
        <v>0</v>
      </c>
    </row>
    <row r="81" spans="1:7" ht="16.2">
      <c r="A81" s="55"/>
      <c r="B81" s="56">
        <v>215</v>
      </c>
      <c r="C81" s="56"/>
      <c r="D81" s="63" t="s">
        <v>265</v>
      </c>
      <c r="E81" s="67">
        <f>IFERROR('Sample Data_2016'!E82-'Sample Data_2016'!F82,"")</f>
        <v>0</v>
      </c>
      <c r="F81" s="67">
        <f>IFERROR('Sample Data_2016'!G82-'Sample Data_2016'!H82,"")</f>
        <v>0</v>
      </c>
      <c r="G81" s="67">
        <f>IFERROR('Sample Data_2016'!I82-'Sample Data_2016'!J82,"")</f>
        <v>0</v>
      </c>
    </row>
    <row r="82" spans="1:7" ht="16.2">
      <c r="A82" s="55"/>
      <c r="B82" s="56">
        <v>216</v>
      </c>
      <c r="C82" s="56"/>
      <c r="D82" s="63" t="s">
        <v>266</v>
      </c>
      <c r="E82" s="67">
        <f>IFERROR('Sample Data_2016'!E83-'Sample Data_2016'!F83,"")</f>
        <v>0</v>
      </c>
      <c r="F82" s="67">
        <f>IFERROR('Sample Data_2016'!G83-'Sample Data_2016'!H83,"")</f>
        <v>0</v>
      </c>
      <c r="G82" s="67">
        <f>IFERROR('Sample Data_2016'!I83-'Sample Data_2016'!J83,"")</f>
        <v>0</v>
      </c>
    </row>
    <row r="83" spans="1:7" ht="16.2">
      <c r="A83" s="55"/>
      <c r="B83" s="56">
        <v>217</v>
      </c>
      <c r="C83" s="56"/>
      <c r="D83" s="63" t="s">
        <v>267</v>
      </c>
      <c r="E83" s="67">
        <f>IFERROR('Sample Data_2016'!E84-'Sample Data_2016'!F84,"")</f>
        <v>-4118</v>
      </c>
      <c r="F83" s="67">
        <f>IFERROR('Sample Data_2016'!G84-'Sample Data_2016'!H84,"")</f>
        <v>978</v>
      </c>
      <c r="G83" s="67">
        <f>IFERROR('Sample Data_2016'!I84-'Sample Data_2016'!J84,"")</f>
        <v>-3140</v>
      </c>
    </row>
    <row r="84" spans="1:7" ht="16.2">
      <c r="A84" s="55"/>
      <c r="B84" s="56">
        <v>218</v>
      </c>
      <c r="C84" s="56"/>
      <c r="D84" s="63" t="s">
        <v>268</v>
      </c>
      <c r="E84" s="67">
        <f>IFERROR('Sample Data_2016'!E85-'Sample Data_2016'!F85,"")</f>
        <v>0</v>
      </c>
      <c r="F84" s="67">
        <f>IFERROR('Sample Data_2016'!G85-'Sample Data_2016'!H85,"")</f>
        <v>0</v>
      </c>
      <c r="G84" s="67">
        <f>IFERROR('Sample Data_2016'!I85-'Sample Data_2016'!J85,"")</f>
        <v>0</v>
      </c>
    </row>
    <row r="85" spans="1:7" ht="16.2">
      <c r="A85" s="55"/>
      <c r="B85" s="56">
        <v>21901</v>
      </c>
      <c r="C85" s="56"/>
      <c r="D85" s="63" t="s">
        <v>126</v>
      </c>
      <c r="E85" s="67">
        <f>IFERROR('Sample Data_2016'!E86-'Sample Data_2016'!F86,"")</f>
        <v>0</v>
      </c>
      <c r="F85" s="67">
        <f>IFERROR('Sample Data_2016'!G86-'Sample Data_2016'!H86,"")</f>
        <v>0</v>
      </c>
      <c r="G85" s="67">
        <f>IFERROR('Sample Data_2016'!I86-'Sample Data_2016'!J86,"")</f>
        <v>0</v>
      </c>
    </row>
    <row r="86" spans="1:7" ht="16.2">
      <c r="A86" s="55"/>
      <c r="B86" s="56">
        <v>21902</v>
      </c>
      <c r="C86" s="56"/>
      <c r="D86" s="63" t="s">
        <v>127</v>
      </c>
      <c r="E86" s="67">
        <f>IFERROR('Sample Data_2016'!E87-'Sample Data_2016'!F87,"")</f>
        <v>0</v>
      </c>
      <c r="F86" s="67">
        <f>IFERROR('Sample Data_2016'!G87-'Sample Data_2016'!H87,"")</f>
        <v>0</v>
      </c>
      <c r="G86" s="67">
        <f>IFERROR('Sample Data_2016'!I87-'Sample Data_2016'!J87,"")</f>
        <v>0</v>
      </c>
    </row>
    <row r="87" spans="1:7" ht="16.2">
      <c r="A87" s="55"/>
      <c r="B87" s="56">
        <v>21903</v>
      </c>
      <c r="C87" s="56"/>
      <c r="D87" s="63" t="s">
        <v>128</v>
      </c>
      <c r="E87" s="67">
        <f>IFERROR('Sample Data_2016'!E88-'Sample Data_2016'!F88,"")</f>
        <v>-89000</v>
      </c>
      <c r="F87" s="67">
        <f>IFERROR('Sample Data_2016'!G88-'Sample Data_2016'!H88,"")</f>
        <v>0</v>
      </c>
      <c r="G87" s="67">
        <f>IFERROR('Sample Data_2016'!I88-'Sample Data_2016'!J88,"")</f>
        <v>-89000</v>
      </c>
    </row>
    <row r="88" spans="1:7" ht="16.2">
      <c r="A88" s="55"/>
      <c r="B88" s="56">
        <v>221</v>
      </c>
      <c r="C88" s="56"/>
      <c r="D88" s="63" t="s">
        <v>269</v>
      </c>
      <c r="E88" s="67">
        <f>IFERROR('Sample Data_2016'!E89-'Sample Data_2016'!F89,"")</f>
        <v>0</v>
      </c>
      <c r="F88" s="67">
        <f>IFERROR('Sample Data_2016'!G89-'Sample Data_2016'!H89,"")</f>
        <v>0</v>
      </c>
      <c r="G88" s="67">
        <f>IFERROR('Sample Data_2016'!I89-'Sample Data_2016'!J89,"")</f>
        <v>0</v>
      </c>
    </row>
    <row r="89" spans="1:7" ht="16.2">
      <c r="A89" s="55"/>
      <c r="B89" s="56">
        <v>222</v>
      </c>
      <c r="C89" s="56"/>
      <c r="D89" s="63" t="s">
        <v>270</v>
      </c>
      <c r="E89" s="67">
        <f>IFERROR('Sample Data_2016'!E90-'Sample Data_2016'!F90,"")</f>
        <v>0</v>
      </c>
      <c r="F89" s="67">
        <f>IFERROR('Sample Data_2016'!G90-'Sample Data_2016'!H90,"")</f>
        <v>0</v>
      </c>
      <c r="G89" s="67">
        <f>IFERROR('Sample Data_2016'!I90-'Sample Data_2016'!J90,"")</f>
        <v>0</v>
      </c>
    </row>
    <row r="90" spans="1:7" ht="16.2">
      <c r="A90" s="55"/>
      <c r="B90" s="56">
        <v>231</v>
      </c>
      <c r="C90" s="56"/>
      <c r="D90" s="63" t="s">
        <v>257</v>
      </c>
      <c r="E90" s="67">
        <f>IFERROR('Sample Data_2016'!E91-'Sample Data_2016'!F91,"")</f>
        <v>0</v>
      </c>
      <c r="F90" s="67">
        <f>IFERROR('Sample Data_2016'!G91-'Sample Data_2016'!H91,"")</f>
        <v>0</v>
      </c>
      <c r="G90" s="67">
        <f>IFERROR('Sample Data_2016'!I91-'Sample Data_2016'!J91,"")</f>
        <v>0</v>
      </c>
    </row>
    <row r="91" spans="1:7" ht="16.2">
      <c r="A91" s="55"/>
      <c r="B91" s="56">
        <v>232</v>
      </c>
      <c r="C91" s="56"/>
      <c r="D91" s="63" t="s">
        <v>258</v>
      </c>
      <c r="E91" s="67">
        <f>IFERROR('Sample Data_2016'!E92-'Sample Data_2016'!F92,"")</f>
        <v>0</v>
      </c>
      <c r="F91" s="67">
        <f>IFERROR('Sample Data_2016'!G92-'Sample Data_2016'!H92,"")</f>
        <v>0</v>
      </c>
      <c r="G91" s="67">
        <f>IFERROR('Sample Data_2016'!I92-'Sample Data_2016'!J92,"")</f>
        <v>0</v>
      </c>
    </row>
    <row r="92" spans="1:7" ht="16.2">
      <c r="A92" s="55"/>
      <c r="B92" s="56">
        <v>233</v>
      </c>
      <c r="C92" s="56"/>
      <c r="D92" s="63" t="s">
        <v>259</v>
      </c>
      <c r="E92" s="67">
        <f>IFERROR('Sample Data_2016'!E93-'Sample Data_2016'!F93,"")</f>
        <v>0</v>
      </c>
      <c r="F92" s="67">
        <f>IFERROR('Sample Data_2016'!G93-'Sample Data_2016'!H93,"")</f>
        <v>0</v>
      </c>
      <c r="G92" s="67">
        <f>IFERROR('Sample Data_2016'!I93-'Sample Data_2016'!J93,"")</f>
        <v>0</v>
      </c>
    </row>
    <row r="93" spans="1:7" ht="16.2">
      <c r="A93" s="55"/>
      <c r="B93" s="56">
        <v>30101</v>
      </c>
      <c r="C93" s="56"/>
      <c r="D93" s="63" t="s">
        <v>129</v>
      </c>
      <c r="E93" s="67">
        <f>IFERROR('Sample Data_2016'!E94-'Sample Data_2016'!F94,"")</f>
        <v>-1837933.28</v>
      </c>
      <c r="F93" s="67">
        <f>IFERROR('Sample Data_2016'!G94-'Sample Data_2016'!H94,"")</f>
        <v>0</v>
      </c>
      <c r="G93" s="67">
        <f>IFERROR('Sample Data_2016'!I94-'Sample Data_2016'!J94,"")</f>
        <v>-1837933.28</v>
      </c>
    </row>
    <row r="94" spans="1:7" ht="16.2">
      <c r="A94" s="55"/>
      <c r="B94" s="56">
        <v>30102</v>
      </c>
      <c r="C94" s="56"/>
      <c r="D94" s="63" t="s">
        <v>130</v>
      </c>
      <c r="E94" s="67">
        <f>IFERROR('Sample Data_2016'!E95-'Sample Data_2016'!F95,"")</f>
        <v>0</v>
      </c>
      <c r="F94" s="67">
        <f>IFERROR('Sample Data_2016'!G95-'Sample Data_2016'!H95,"")</f>
        <v>0</v>
      </c>
      <c r="G94" s="67">
        <f>IFERROR('Sample Data_2016'!I95-'Sample Data_2016'!J95,"")</f>
        <v>0</v>
      </c>
    </row>
    <row r="95" spans="1:7" ht="16.2">
      <c r="A95" s="55"/>
      <c r="B95" s="56">
        <v>30103</v>
      </c>
      <c r="C95" s="56"/>
      <c r="D95" s="63" t="s">
        <v>415</v>
      </c>
      <c r="E95" s="67">
        <f>IFERROR('Sample Data_2016'!E96-'Sample Data_2016'!F96,"")</f>
        <v>0</v>
      </c>
      <c r="F95" s="67">
        <f>IFERROR('Sample Data_2016'!G96-'Sample Data_2016'!H96,"")</f>
        <v>0</v>
      </c>
      <c r="G95" s="67">
        <f>IFERROR('Sample Data_2016'!I96-'Sample Data_2016'!J96,"")</f>
        <v>0</v>
      </c>
    </row>
    <row r="96" spans="1:7" ht="16.2">
      <c r="A96" s="55"/>
      <c r="B96" s="56">
        <v>30201</v>
      </c>
      <c r="C96" s="56"/>
      <c r="D96" s="63" t="s">
        <v>131</v>
      </c>
      <c r="E96" s="67">
        <f>IFERROR('Sample Data_2016'!E97-'Sample Data_2016'!F97,"")</f>
        <v>0</v>
      </c>
      <c r="F96" s="67">
        <f>IFERROR('Sample Data_2016'!G97-'Sample Data_2016'!H97,"")</f>
        <v>0</v>
      </c>
      <c r="G96" s="67">
        <f>IFERROR('Sample Data_2016'!I97-'Sample Data_2016'!J97,"")</f>
        <v>0</v>
      </c>
    </row>
    <row r="97" spans="1:7" ht="16.2">
      <c r="A97" s="55"/>
      <c r="B97" s="56">
        <v>30301</v>
      </c>
      <c r="C97" s="56"/>
      <c r="D97" s="63" t="s">
        <v>271</v>
      </c>
      <c r="E97" s="67">
        <f>IFERROR('Sample Data_2016'!E98-'Sample Data_2016'!F98,"")</f>
        <v>0</v>
      </c>
      <c r="F97" s="67">
        <f>IFERROR('Sample Data_2016'!G98-'Sample Data_2016'!H98,"")</f>
        <v>0</v>
      </c>
      <c r="G97" s="67">
        <f>IFERROR('Sample Data_2016'!I98-'Sample Data_2016'!J98,"")</f>
        <v>0</v>
      </c>
    </row>
    <row r="98" spans="1:7" ht="16.2">
      <c r="A98" s="55"/>
      <c r="B98" s="56">
        <v>30302</v>
      </c>
      <c r="C98" s="56"/>
      <c r="D98" s="63" t="s">
        <v>132</v>
      </c>
      <c r="E98" s="67">
        <f>IFERROR('Sample Data_2016'!E99-'Sample Data_2016'!F99,"")</f>
        <v>0</v>
      </c>
      <c r="F98" s="67">
        <f>IFERROR('Sample Data_2016'!G99-'Sample Data_2016'!H99,"")</f>
        <v>0</v>
      </c>
      <c r="G98" s="67">
        <f>IFERROR('Sample Data_2016'!I99-'Sample Data_2016'!J99,"")</f>
        <v>0</v>
      </c>
    </row>
    <row r="99" spans="1:7" ht="16.2">
      <c r="A99" s="55"/>
      <c r="B99" s="56">
        <v>311</v>
      </c>
      <c r="C99" s="56"/>
      <c r="D99" s="63" t="s">
        <v>272</v>
      </c>
      <c r="E99" s="67">
        <f>IFERROR('Sample Data_2016'!E100-'Sample Data_2016'!F100,"")</f>
        <v>-472358.16</v>
      </c>
      <c r="F99" s="67">
        <f>IFERROR('Sample Data_2016'!G100-'Sample Data_2016'!H100,"")</f>
        <v>-41376.829999999987</v>
      </c>
      <c r="G99" s="67">
        <f>IFERROR('Sample Data_2016'!I100-'Sample Data_2016'!J100,"")</f>
        <v>-513734.98999999993</v>
      </c>
    </row>
    <row r="100" spans="1:7" ht="16.2">
      <c r="A100" s="55"/>
      <c r="B100" s="56">
        <v>312</v>
      </c>
      <c r="C100" s="56"/>
      <c r="D100" s="63" t="s">
        <v>273</v>
      </c>
      <c r="E100" s="67">
        <f>IFERROR('Sample Data_2016'!E101-'Sample Data_2016'!F101,"")</f>
        <v>0</v>
      </c>
      <c r="F100" s="67">
        <f>IFERROR('Sample Data_2016'!G101-'Sample Data_2016'!H101,"")</f>
        <v>0</v>
      </c>
      <c r="G100" s="67">
        <f>IFERROR('Sample Data_2016'!I101-'Sample Data_2016'!J101,"")</f>
        <v>0</v>
      </c>
    </row>
    <row r="101" spans="1:7" ht="16.2">
      <c r="A101" s="55"/>
      <c r="B101" s="56">
        <v>313</v>
      </c>
      <c r="C101" s="56"/>
      <c r="D101" s="63" t="s">
        <v>274</v>
      </c>
      <c r="E101" s="67">
        <f>IFERROR('Sample Data_2016'!E102-'Sample Data_2016'!F102,"")</f>
        <v>0</v>
      </c>
      <c r="F101" s="67">
        <f>IFERROR('Sample Data_2016'!G102-'Sample Data_2016'!H102,"")</f>
        <v>0</v>
      </c>
      <c r="G101" s="67">
        <f>IFERROR('Sample Data_2016'!I102-'Sample Data_2016'!J102,"")</f>
        <v>0</v>
      </c>
    </row>
    <row r="102" spans="1:7" ht="16.2">
      <c r="A102" s="55"/>
      <c r="B102" s="56">
        <v>321</v>
      </c>
      <c r="C102" s="56"/>
      <c r="D102" s="63" t="s">
        <v>313</v>
      </c>
      <c r="E102" s="67">
        <f>IFERROR('Sample Data_2016'!E103-'Sample Data_2016'!F103,"")</f>
        <v>0</v>
      </c>
      <c r="F102" s="67">
        <f>IFERROR('Sample Data_2016'!G103-'Sample Data_2016'!H103,"")</f>
        <v>0</v>
      </c>
      <c r="G102" s="67">
        <f>IFERROR('Sample Data_2016'!I103-'Sample Data_2016'!J103,"")</f>
        <v>0</v>
      </c>
    </row>
    <row r="103" spans="1:7" ht="16.2">
      <c r="A103" s="55"/>
      <c r="B103" s="56">
        <v>322</v>
      </c>
      <c r="C103" s="56"/>
      <c r="D103" s="63" t="s">
        <v>314</v>
      </c>
      <c r="E103" s="67">
        <f>IFERROR('Sample Data_2016'!E104-'Sample Data_2016'!F104,"")</f>
        <v>0</v>
      </c>
      <c r="F103" s="67">
        <f>IFERROR('Sample Data_2016'!G104-'Sample Data_2016'!H104,"")</f>
        <v>0</v>
      </c>
      <c r="G103" s="67">
        <f>IFERROR('Sample Data_2016'!I104-'Sample Data_2016'!J104,"")</f>
        <v>0</v>
      </c>
    </row>
    <row r="104" spans="1:7" ht="16.2">
      <c r="A104" s="55"/>
      <c r="B104" s="56">
        <v>323</v>
      </c>
      <c r="C104" s="56"/>
      <c r="D104" s="64" t="s">
        <v>349</v>
      </c>
      <c r="E104" s="67">
        <f>IFERROR('Sample Data_2016'!E105-'Sample Data_2016'!F105,"")</f>
        <v>0</v>
      </c>
      <c r="F104" s="67">
        <f>IFERROR('Sample Data_2016'!G105-'Sample Data_2016'!H105,"")</f>
        <v>0</v>
      </c>
      <c r="G104" s="67">
        <f>IFERROR('Sample Data_2016'!I105-'Sample Data_2016'!J105,"")</f>
        <v>0</v>
      </c>
    </row>
    <row r="105" spans="1:7" ht="16.2">
      <c r="A105" s="56"/>
      <c r="B105" s="56">
        <v>401</v>
      </c>
      <c r="C105" s="56"/>
      <c r="D105" s="63" t="s">
        <v>315</v>
      </c>
      <c r="E105" s="67">
        <f>IFERROR('Sample Data_2016'!E106-'Sample Data_2016'!F106,"")</f>
        <v>0</v>
      </c>
      <c r="F105" s="67">
        <f>IFERROR('Sample Data_2016'!G106-'Sample Data_2016'!H106,"")</f>
        <v>-1020000</v>
      </c>
      <c r="G105" s="67">
        <f>IFERROR('Sample Data_2016'!I106-'Sample Data_2016'!J106,"")</f>
        <v>-1020000</v>
      </c>
    </row>
    <row r="106" spans="1:7" ht="16.2">
      <c r="A106" s="56"/>
      <c r="B106" s="56">
        <v>40201</v>
      </c>
      <c r="C106" s="56"/>
      <c r="D106" s="63" t="s">
        <v>350</v>
      </c>
      <c r="E106" s="67">
        <f>IFERROR('Sample Data_2016'!E107-'Sample Data_2016'!F107,"")</f>
        <v>0</v>
      </c>
      <c r="F106" s="67">
        <f>IFERROR('Sample Data_2016'!G107-'Sample Data_2016'!H107,"")</f>
        <v>0</v>
      </c>
      <c r="G106" s="67">
        <f>IFERROR('Sample Data_2016'!I107-'Sample Data_2016'!J107,"")</f>
        <v>0</v>
      </c>
    </row>
    <row r="107" spans="1:7" ht="16.2">
      <c r="A107" s="56"/>
      <c r="B107" s="56">
        <v>40202</v>
      </c>
      <c r="C107" s="56"/>
      <c r="D107" s="63" t="s">
        <v>351</v>
      </c>
      <c r="E107" s="67">
        <f>IFERROR('Sample Data_2016'!E108-'Sample Data_2016'!F108,"")</f>
        <v>0</v>
      </c>
      <c r="F107" s="67">
        <f>IFERROR('Sample Data_2016'!G108-'Sample Data_2016'!H108,"")</f>
        <v>0</v>
      </c>
      <c r="G107" s="67">
        <f>IFERROR('Sample Data_2016'!I108-'Sample Data_2016'!J108,"")</f>
        <v>0</v>
      </c>
    </row>
    <row r="108" spans="1:7" ht="16.2">
      <c r="A108" s="56"/>
      <c r="B108" s="56">
        <v>403</v>
      </c>
      <c r="C108" s="56"/>
      <c r="D108" s="63" t="s">
        <v>316</v>
      </c>
      <c r="E108" s="67">
        <f>IFERROR('Sample Data_2016'!E109-'Sample Data_2016'!F109,"")</f>
        <v>0</v>
      </c>
      <c r="F108" s="67">
        <f>IFERROR('Sample Data_2016'!G109-'Sample Data_2016'!H109,"")</f>
        <v>0</v>
      </c>
      <c r="G108" s="67">
        <f>IFERROR('Sample Data_2016'!I109-'Sample Data_2016'!J109,"")</f>
        <v>0</v>
      </c>
    </row>
    <row r="109" spans="1:7" ht="16.2">
      <c r="A109" s="56"/>
      <c r="B109" s="56">
        <v>404</v>
      </c>
      <c r="C109" s="56"/>
      <c r="D109" s="63" t="s">
        <v>317</v>
      </c>
      <c r="E109" s="67">
        <f>IFERROR('Sample Data_2016'!E110-'Sample Data_2016'!F110,"")</f>
        <v>0</v>
      </c>
      <c r="F109" s="67">
        <f>IFERROR('Sample Data_2016'!G110-'Sample Data_2016'!H110,"")</f>
        <v>0</v>
      </c>
      <c r="G109" s="67">
        <f>IFERROR('Sample Data_2016'!I110-'Sample Data_2016'!J110,"")</f>
        <v>0</v>
      </c>
    </row>
    <row r="110" spans="1:7" ht="16.2">
      <c r="A110" s="56"/>
      <c r="B110" s="56">
        <v>409</v>
      </c>
      <c r="C110" s="56"/>
      <c r="D110" s="63" t="s">
        <v>318</v>
      </c>
      <c r="E110" s="67">
        <f>IFERROR('Sample Data_2016'!E111-'Sample Data_2016'!F111,"")</f>
        <v>0</v>
      </c>
      <c r="F110" s="67">
        <f>IFERROR('Sample Data_2016'!G111-'Sample Data_2016'!H111,"")</f>
        <v>0</v>
      </c>
      <c r="G110" s="67">
        <f>IFERROR('Sample Data_2016'!I111-'Sample Data_2016'!J111,"")</f>
        <v>0</v>
      </c>
    </row>
    <row r="111" spans="1:7" ht="16.2">
      <c r="A111" s="56"/>
      <c r="B111" s="56">
        <v>4110101</v>
      </c>
      <c r="C111" s="66"/>
      <c r="D111" s="63" t="s">
        <v>352</v>
      </c>
      <c r="E111" s="67">
        <f>IFERROR('Sample Data_2016'!E112-'Sample Data_2016'!F112,"")</f>
        <v>0</v>
      </c>
      <c r="F111" s="67">
        <f>IFERROR('Sample Data_2016'!G112-'Sample Data_2016'!H112,"")</f>
        <v>-2010700</v>
      </c>
      <c r="G111" s="67">
        <f>IFERROR('Sample Data_2016'!I112-'Sample Data_2016'!J112,"")</f>
        <v>-2010700</v>
      </c>
    </row>
    <row r="112" spans="1:7" ht="16.2">
      <c r="A112" s="56"/>
      <c r="B112" s="56">
        <v>4110102</v>
      </c>
      <c r="C112" s="66"/>
      <c r="D112" s="63" t="s">
        <v>353</v>
      </c>
      <c r="E112" s="67">
        <f>IFERROR('Sample Data_2016'!E113-'Sample Data_2016'!F113,"")</f>
        <v>0</v>
      </c>
      <c r="F112" s="67">
        <f>IFERROR('Sample Data_2016'!G113-'Sample Data_2016'!H113,"")</f>
        <v>-402140</v>
      </c>
      <c r="G112" s="67">
        <f>IFERROR('Sample Data_2016'!I113-'Sample Data_2016'!J113,"")</f>
        <v>-402140</v>
      </c>
    </row>
    <row r="113" spans="1:7" ht="16.2">
      <c r="A113" s="56"/>
      <c r="B113" s="56">
        <v>4110103</v>
      </c>
      <c r="C113" s="66"/>
      <c r="D113" s="63" t="s">
        <v>354</v>
      </c>
      <c r="E113" s="67">
        <f>IFERROR('Sample Data_2016'!E114-'Sample Data_2016'!F114,"")</f>
        <v>0</v>
      </c>
      <c r="F113" s="67">
        <f>IFERROR('Sample Data_2016'!G114-'Sample Data_2016'!H114,"")</f>
        <v>-169985</v>
      </c>
      <c r="G113" s="67">
        <f>IFERROR('Sample Data_2016'!I114-'Sample Data_2016'!J114,"")</f>
        <v>-169985</v>
      </c>
    </row>
    <row r="114" spans="1:7" ht="16.2">
      <c r="A114" s="56"/>
      <c r="B114" s="56">
        <v>4110104</v>
      </c>
      <c r="C114" s="66"/>
      <c r="D114" s="63" t="s">
        <v>355</v>
      </c>
      <c r="E114" s="67">
        <f>IFERROR('Sample Data_2016'!E115-'Sample Data_2016'!F115,"")</f>
        <v>0</v>
      </c>
      <c r="F114" s="67">
        <f>IFERROR('Sample Data_2016'!G115-'Sample Data_2016'!H115,"")</f>
        <v>-20107</v>
      </c>
      <c r="G114" s="67">
        <f>IFERROR('Sample Data_2016'!I115-'Sample Data_2016'!J115,"")</f>
        <v>-20107</v>
      </c>
    </row>
    <row r="115" spans="1:7" ht="16.2">
      <c r="A115" s="56"/>
      <c r="B115" s="56">
        <v>41102</v>
      </c>
      <c r="C115" s="56"/>
      <c r="D115" s="63" t="s">
        <v>133</v>
      </c>
      <c r="E115" s="67">
        <f>IFERROR('Sample Data_2016'!E116-'Sample Data_2016'!F116,"")</f>
        <v>0</v>
      </c>
      <c r="F115" s="67">
        <f>IFERROR('Sample Data_2016'!G116-'Sample Data_2016'!H116,"")</f>
        <v>0</v>
      </c>
      <c r="G115" s="67">
        <f>IFERROR('Sample Data_2016'!I116-'Sample Data_2016'!J116,"")</f>
        <v>0</v>
      </c>
    </row>
    <row r="116" spans="1:7" ht="16.2">
      <c r="A116" s="56"/>
      <c r="B116" s="56">
        <v>41103</v>
      </c>
      <c r="C116" s="56"/>
      <c r="D116" s="63" t="s">
        <v>134</v>
      </c>
      <c r="E116" s="67">
        <f>IFERROR('Sample Data_2016'!E117-'Sample Data_2016'!F117,"")</f>
        <v>0</v>
      </c>
      <c r="F116" s="67">
        <f>IFERROR('Sample Data_2016'!G117-'Sample Data_2016'!H117,"")</f>
        <v>0</v>
      </c>
      <c r="G116" s="67">
        <f>IFERROR('Sample Data_2016'!I117-'Sample Data_2016'!J117,"")</f>
        <v>0</v>
      </c>
    </row>
    <row r="117" spans="1:7" ht="16.2">
      <c r="A117" s="56"/>
      <c r="B117" s="56">
        <v>41104</v>
      </c>
      <c r="C117" s="56"/>
      <c r="D117" s="63" t="s">
        <v>135</v>
      </c>
      <c r="E117" s="67">
        <f>IFERROR('Sample Data_2016'!E118-'Sample Data_2016'!F118,"")</f>
        <v>0</v>
      </c>
      <c r="F117" s="67">
        <f>IFERROR('Sample Data_2016'!G118-'Sample Data_2016'!H118,"")</f>
        <v>-480</v>
      </c>
      <c r="G117" s="67">
        <f>IFERROR('Sample Data_2016'!I118-'Sample Data_2016'!J118,"")</f>
        <v>-480</v>
      </c>
    </row>
    <row r="118" spans="1:7" ht="16.2">
      <c r="A118" s="56"/>
      <c r="B118" s="56">
        <v>4110501</v>
      </c>
      <c r="C118" s="56"/>
      <c r="D118" s="76" t="s">
        <v>467</v>
      </c>
      <c r="E118" s="67">
        <f>IFERROR('Sample Data_2016'!E119-'Sample Data_2016'!F119,"")</f>
        <v>0</v>
      </c>
      <c r="F118" s="67">
        <f>IFERROR('Sample Data_2016'!G119-'Sample Data_2016'!H119,"")</f>
        <v>0</v>
      </c>
      <c r="G118" s="67">
        <f>IFERROR('Sample Data_2016'!I119-'Sample Data_2016'!J119,"")</f>
        <v>0</v>
      </c>
    </row>
    <row r="119" spans="1:7" ht="16.2">
      <c r="A119" s="56"/>
      <c r="B119" s="56">
        <v>4110502</v>
      </c>
      <c r="C119" s="56"/>
      <c r="D119" s="76" t="s">
        <v>468</v>
      </c>
      <c r="E119" s="67">
        <f>IFERROR('Sample Data_2016'!E120-'Sample Data_2016'!F120,"")</f>
        <v>0</v>
      </c>
      <c r="F119" s="67">
        <f>IFERROR('Sample Data_2016'!G120-'Sample Data_2016'!H120,"")</f>
        <v>0</v>
      </c>
      <c r="G119" s="67">
        <f>IFERROR('Sample Data_2016'!I120-'Sample Data_2016'!J120,"")</f>
        <v>0</v>
      </c>
    </row>
    <row r="120" spans="1:7" ht="16.2">
      <c r="A120" s="56"/>
      <c r="B120" s="56">
        <v>4110503</v>
      </c>
      <c r="C120" s="56"/>
      <c r="D120" s="76" t="s">
        <v>466</v>
      </c>
      <c r="E120" s="67">
        <f>IFERROR('Sample Data_2016'!E121-'Sample Data_2016'!F121,"")</f>
        <v>0</v>
      </c>
      <c r="F120" s="67">
        <f>IFERROR('Sample Data_2016'!G121-'Sample Data_2016'!H121,"")</f>
        <v>0</v>
      </c>
      <c r="G120" s="67">
        <f>IFERROR('Sample Data_2016'!I121-'Sample Data_2016'!J121,"")</f>
        <v>0</v>
      </c>
    </row>
    <row r="121" spans="1:7" ht="16.2">
      <c r="A121" s="56"/>
      <c r="B121" s="56">
        <v>4110599</v>
      </c>
      <c r="C121" s="56"/>
      <c r="D121" s="76" t="s">
        <v>469</v>
      </c>
      <c r="E121" s="67">
        <f>IFERROR('Sample Data_2016'!E122-'Sample Data_2016'!F122,"")</f>
        <v>0</v>
      </c>
      <c r="F121" s="67">
        <f>IFERROR('Sample Data_2016'!G122-'Sample Data_2016'!H122,"")</f>
        <v>0</v>
      </c>
      <c r="G121" s="67">
        <f>IFERROR('Sample Data_2016'!I122-'Sample Data_2016'!J122,"")</f>
        <v>0</v>
      </c>
    </row>
    <row r="122" spans="1:7" ht="16.2">
      <c r="A122" s="56"/>
      <c r="B122" s="56">
        <v>41106</v>
      </c>
      <c r="C122" s="56"/>
      <c r="D122" s="63" t="s">
        <v>136</v>
      </c>
      <c r="E122" s="67">
        <f>IFERROR('Sample Data_2016'!E123-'Sample Data_2016'!F123,"")</f>
        <v>0</v>
      </c>
      <c r="F122" s="67">
        <f>IFERROR('Sample Data_2016'!G123-'Sample Data_2016'!H123,"")</f>
        <v>0</v>
      </c>
      <c r="G122" s="67">
        <f>IFERROR('Sample Data_2016'!I123-'Sample Data_2016'!J123,"")</f>
        <v>0</v>
      </c>
    </row>
    <row r="123" spans="1:7" ht="16.2">
      <c r="A123" s="56"/>
      <c r="B123" s="56">
        <v>41107</v>
      </c>
      <c r="C123" s="56"/>
      <c r="D123" s="63" t="s">
        <v>137</v>
      </c>
      <c r="E123" s="67">
        <f>IFERROR('Sample Data_2016'!E124-'Sample Data_2016'!F124,"")</f>
        <v>0</v>
      </c>
      <c r="F123" s="67">
        <f>IFERROR('Sample Data_2016'!G124-'Sample Data_2016'!H124,"")</f>
        <v>0</v>
      </c>
      <c r="G123" s="67">
        <f>IFERROR('Sample Data_2016'!I124-'Sample Data_2016'!J124,"")</f>
        <v>0</v>
      </c>
    </row>
    <row r="124" spans="1:7" ht="16.2">
      <c r="A124" s="56"/>
      <c r="B124" s="56">
        <v>41109</v>
      </c>
      <c r="C124" s="56"/>
      <c r="D124" s="63" t="s">
        <v>138</v>
      </c>
      <c r="E124" s="67">
        <f>IFERROR('Sample Data_2016'!E125-'Sample Data_2016'!F125,"")</f>
        <v>0</v>
      </c>
      <c r="F124" s="67">
        <f>IFERROR('Sample Data_2016'!G125-'Sample Data_2016'!H125,"")</f>
        <v>0</v>
      </c>
      <c r="G124" s="67">
        <f>IFERROR('Sample Data_2016'!I125-'Sample Data_2016'!J125,"")</f>
        <v>0</v>
      </c>
    </row>
    <row r="125" spans="1:7" ht="16.2">
      <c r="A125" s="56"/>
      <c r="B125" s="56">
        <v>41201</v>
      </c>
      <c r="C125" s="56"/>
      <c r="D125" s="63" t="s">
        <v>139</v>
      </c>
      <c r="E125" s="67">
        <f>IFERROR('Sample Data_2016'!E126-'Sample Data_2016'!F126,"")</f>
        <v>0</v>
      </c>
      <c r="F125" s="67">
        <f>IFERROR('Sample Data_2016'!G126-'Sample Data_2016'!H126,"")</f>
        <v>0</v>
      </c>
      <c r="G125" s="67">
        <f>IFERROR('Sample Data_2016'!I126-'Sample Data_2016'!J126,"")</f>
        <v>0</v>
      </c>
    </row>
    <row r="126" spans="1:7" ht="16.2">
      <c r="A126" s="56"/>
      <c r="B126" s="56">
        <v>413</v>
      </c>
      <c r="C126" s="56"/>
      <c r="D126" s="63" t="s">
        <v>140</v>
      </c>
      <c r="E126" s="67">
        <f>IFERROR('Sample Data_2016'!E127-'Sample Data_2016'!F127,"")</f>
        <v>0</v>
      </c>
      <c r="F126" s="67">
        <f>IFERROR('Sample Data_2016'!G127-'Sample Data_2016'!H127,"")</f>
        <v>0</v>
      </c>
      <c r="G126" s="67">
        <f>IFERROR('Sample Data_2016'!I127-'Sample Data_2016'!J127,"")</f>
        <v>0</v>
      </c>
    </row>
    <row r="127" spans="1:7" ht="16.2">
      <c r="A127" s="56"/>
      <c r="B127" s="56">
        <v>421</v>
      </c>
      <c r="C127" s="56"/>
      <c r="D127" s="63" t="s">
        <v>356</v>
      </c>
      <c r="E127" s="67">
        <f>IFERROR('Sample Data_2016'!E128-'Sample Data_2016'!F128,"")</f>
        <v>0</v>
      </c>
      <c r="F127" s="67">
        <f>IFERROR('Sample Data_2016'!G128-'Sample Data_2016'!H128,"")</f>
        <v>-3000</v>
      </c>
      <c r="G127" s="67">
        <f>IFERROR('Sample Data_2016'!I128-'Sample Data_2016'!J128,"")</f>
        <v>-3000</v>
      </c>
    </row>
    <row r="128" spans="1:7" ht="16.2">
      <c r="A128" s="56"/>
      <c r="B128" s="56">
        <v>422</v>
      </c>
      <c r="C128" s="56"/>
      <c r="D128" s="63" t="s">
        <v>357</v>
      </c>
      <c r="E128" s="67">
        <f>IFERROR('Sample Data_2016'!E129-'Sample Data_2016'!F129,"")</f>
        <v>0</v>
      </c>
      <c r="F128" s="67">
        <f>IFERROR('Sample Data_2016'!G129-'Sample Data_2016'!H129,"")</f>
        <v>-19788</v>
      </c>
      <c r="G128" s="67">
        <f>IFERROR('Sample Data_2016'!I129-'Sample Data_2016'!J129,"")</f>
        <v>-19788</v>
      </c>
    </row>
    <row r="129" spans="1:7" ht="16.2">
      <c r="A129" s="56"/>
      <c r="B129" s="56">
        <v>431</v>
      </c>
      <c r="C129" s="56"/>
      <c r="D129" s="63" t="s">
        <v>291</v>
      </c>
      <c r="E129" s="67">
        <f>IFERROR('Sample Data_2016'!E130-'Sample Data_2016'!F130,"")</f>
        <v>0</v>
      </c>
      <c r="F129" s="67">
        <f>IFERROR('Sample Data_2016'!G130-'Sample Data_2016'!H130,"")</f>
        <v>-124.78</v>
      </c>
      <c r="G129" s="67">
        <f>IFERROR('Sample Data_2016'!I130-'Sample Data_2016'!J130,"")</f>
        <v>-124.78</v>
      </c>
    </row>
    <row r="130" spans="1:7" ht="16.2">
      <c r="A130" s="56"/>
      <c r="B130" s="56">
        <v>439</v>
      </c>
      <c r="C130" s="56"/>
      <c r="D130" s="63" t="s">
        <v>292</v>
      </c>
      <c r="E130" s="67">
        <f>IFERROR('Sample Data_2016'!E131-'Sample Data_2016'!F131,"")</f>
        <v>0</v>
      </c>
      <c r="F130" s="67">
        <f>IFERROR('Sample Data_2016'!G131-'Sample Data_2016'!H131,"")</f>
        <v>-450</v>
      </c>
      <c r="G130" s="67">
        <f>IFERROR('Sample Data_2016'!I131-'Sample Data_2016'!J131,"")</f>
        <v>-450</v>
      </c>
    </row>
    <row r="131" spans="1:7" ht="16.2">
      <c r="A131" s="55"/>
      <c r="B131" s="56">
        <v>441</v>
      </c>
      <c r="C131" s="56"/>
      <c r="D131" s="63" t="s">
        <v>293</v>
      </c>
      <c r="E131" s="67">
        <f>IFERROR('Sample Data_2016'!E132-'Sample Data_2016'!F132,"")</f>
        <v>0</v>
      </c>
      <c r="F131" s="67">
        <f>IFERROR('Sample Data_2016'!G132-'Sample Data_2016'!H132,"")</f>
        <v>0</v>
      </c>
      <c r="G131" s="67">
        <f>IFERROR('Sample Data_2016'!I132-'Sample Data_2016'!J132,"")</f>
        <v>0</v>
      </c>
    </row>
    <row r="132" spans="1:7" ht="16.2">
      <c r="A132" s="55"/>
      <c r="B132" s="56">
        <v>442</v>
      </c>
      <c r="C132" s="56"/>
      <c r="D132" s="63" t="s">
        <v>294</v>
      </c>
      <c r="E132" s="67">
        <f>IFERROR('Sample Data_2016'!E133-'Sample Data_2016'!F133,"")</f>
        <v>0</v>
      </c>
      <c r="F132" s="67">
        <f>IFERROR('Sample Data_2016'!G133-'Sample Data_2016'!H133,"")</f>
        <v>0</v>
      </c>
      <c r="G132" s="67">
        <f>IFERROR('Sample Data_2016'!I133-'Sample Data_2016'!J133,"")</f>
        <v>0</v>
      </c>
    </row>
    <row r="133" spans="1:7" ht="16.2">
      <c r="A133" s="55"/>
      <c r="B133" s="56">
        <v>449</v>
      </c>
      <c r="C133" s="56"/>
      <c r="D133" s="63" t="s">
        <v>319</v>
      </c>
      <c r="E133" s="67">
        <f>IFERROR('Sample Data_2016'!E134-'Sample Data_2016'!F134,"")</f>
        <v>0</v>
      </c>
      <c r="F133" s="67">
        <f>IFERROR('Sample Data_2016'!G134-'Sample Data_2016'!H134,"")</f>
        <v>0</v>
      </c>
      <c r="G133" s="67">
        <f>IFERROR('Sample Data_2016'!I134-'Sample Data_2016'!J134,"")</f>
        <v>0</v>
      </c>
    </row>
    <row r="134" spans="1:7" ht="16.2">
      <c r="A134" s="55"/>
      <c r="B134" s="56">
        <v>501</v>
      </c>
      <c r="C134" s="56"/>
      <c r="D134" s="63" t="s">
        <v>320</v>
      </c>
      <c r="E134" s="67">
        <f>IFERROR('Sample Data_2016'!E135-'Sample Data_2016'!F135,"")</f>
        <v>0</v>
      </c>
      <c r="F134" s="67">
        <f>IFERROR('Sample Data_2016'!G135-'Sample Data_2016'!H135,"")</f>
        <v>94360.6</v>
      </c>
      <c r="G134" s="67">
        <f>IFERROR('Sample Data_2016'!I135-'Sample Data_2016'!J135,"")</f>
        <v>94360.6</v>
      </c>
    </row>
    <row r="135" spans="1:7" ht="16.2">
      <c r="A135" s="55"/>
      <c r="B135" s="56">
        <v>5020101</v>
      </c>
      <c r="C135" s="66"/>
      <c r="D135" s="63" t="s">
        <v>358</v>
      </c>
      <c r="E135" s="67">
        <f>IFERROR('Sample Data_2016'!E136-'Sample Data_2016'!F136,"")</f>
        <v>0</v>
      </c>
      <c r="F135" s="67">
        <f>IFERROR('Sample Data_2016'!G136-'Sample Data_2016'!H136,"")</f>
        <v>0</v>
      </c>
      <c r="G135" s="67">
        <f>IFERROR('Sample Data_2016'!I136-'Sample Data_2016'!J136,"")</f>
        <v>0</v>
      </c>
    </row>
    <row r="136" spans="1:7" ht="16.2">
      <c r="A136" s="55"/>
      <c r="B136" s="56">
        <v>5020102</v>
      </c>
      <c r="C136" s="66"/>
      <c r="D136" s="63" t="s">
        <v>359</v>
      </c>
      <c r="E136" s="67">
        <f>IFERROR('Sample Data_2016'!E137-'Sample Data_2016'!F137,"")</f>
        <v>0</v>
      </c>
      <c r="F136" s="67">
        <f>IFERROR('Sample Data_2016'!G137-'Sample Data_2016'!H137,"")</f>
        <v>4330.6000000000004</v>
      </c>
      <c r="G136" s="67">
        <f>IFERROR('Sample Data_2016'!I137-'Sample Data_2016'!J137,"")</f>
        <v>4330.6000000000004</v>
      </c>
    </row>
    <row r="137" spans="1:7" ht="16.2">
      <c r="A137" s="55"/>
      <c r="B137" s="56">
        <v>5020201</v>
      </c>
      <c r="C137" s="66"/>
      <c r="D137" s="63" t="s">
        <v>360</v>
      </c>
      <c r="E137" s="67">
        <f>IFERROR('Sample Data_2016'!E138-'Sample Data_2016'!F138,"")</f>
        <v>0</v>
      </c>
      <c r="F137" s="67">
        <f>IFERROR('Sample Data_2016'!G138-'Sample Data_2016'!H138,"")</f>
        <v>0</v>
      </c>
      <c r="G137" s="67">
        <f>IFERROR('Sample Data_2016'!I138-'Sample Data_2016'!J138,"")</f>
        <v>0</v>
      </c>
    </row>
    <row r="138" spans="1:7" ht="16.2">
      <c r="A138" s="55"/>
      <c r="B138" s="56">
        <v>5020202</v>
      </c>
      <c r="C138" s="66"/>
      <c r="D138" s="63" t="s">
        <v>361</v>
      </c>
      <c r="E138" s="67">
        <f>IFERROR('Sample Data_2016'!E139-'Sample Data_2016'!F139,"")</f>
        <v>0</v>
      </c>
      <c r="F138" s="67">
        <f>IFERROR('Sample Data_2016'!G139-'Sample Data_2016'!H139,"")</f>
        <v>960</v>
      </c>
      <c r="G138" s="67">
        <f>IFERROR('Sample Data_2016'!I139-'Sample Data_2016'!J139,"")</f>
        <v>960</v>
      </c>
    </row>
    <row r="139" spans="1:7" ht="16.2">
      <c r="A139" s="55"/>
      <c r="B139" s="56">
        <v>5020301</v>
      </c>
      <c r="C139" s="66"/>
      <c r="D139" s="63" t="s">
        <v>362</v>
      </c>
      <c r="E139" s="67">
        <f>IFERROR('Sample Data_2016'!E140-'Sample Data_2016'!F140,"")</f>
        <v>0</v>
      </c>
      <c r="F139" s="67">
        <f>IFERROR('Sample Data_2016'!G140-'Sample Data_2016'!H140,"")</f>
        <v>0</v>
      </c>
      <c r="G139" s="67">
        <f>IFERROR('Sample Data_2016'!I140-'Sample Data_2016'!J140,"")</f>
        <v>0</v>
      </c>
    </row>
    <row r="140" spans="1:7" ht="16.2">
      <c r="A140" s="55"/>
      <c r="B140" s="56">
        <v>5020302</v>
      </c>
      <c r="C140" s="66"/>
      <c r="D140" s="63" t="s">
        <v>363</v>
      </c>
      <c r="E140" s="67">
        <f>IFERROR('Sample Data_2016'!E141-'Sample Data_2016'!F141,"")</f>
        <v>0</v>
      </c>
      <c r="F140" s="67">
        <f>IFERROR('Sample Data_2016'!G141-'Sample Data_2016'!H141,"")</f>
        <v>0</v>
      </c>
      <c r="G140" s="67">
        <f>IFERROR('Sample Data_2016'!I141-'Sample Data_2016'!J141,"")</f>
        <v>0</v>
      </c>
    </row>
    <row r="141" spans="1:7" ht="16.2">
      <c r="A141" s="55"/>
      <c r="B141" s="56">
        <v>5020401</v>
      </c>
      <c r="C141" s="66"/>
      <c r="D141" s="63" t="s">
        <v>364</v>
      </c>
      <c r="E141" s="67">
        <f>IFERROR('Sample Data_2016'!E142-'Sample Data_2016'!F142,"")</f>
        <v>0</v>
      </c>
      <c r="F141" s="67">
        <f>IFERROR('Sample Data_2016'!G142-'Sample Data_2016'!H142,"")</f>
        <v>0</v>
      </c>
      <c r="G141" s="67">
        <f>IFERROR('Sample Data_2016'!I142-'Sample Data_2016'!J142,"")</f>
        <v>0</v>
      </c>
    </row>
    <row r="142" spans="1:7" ht="16.2">
      <c r="A142" s="55"/>
      <c r="B142" s="56">
        <v>5020402</v>
      </c>
      <c r="C142" s="66"/>
      <c r="D142" s="63" t="s">
        <v>365</v>
      </c>
      <c r="E142" s="67">
        <f>IFERROR('Sample Data_2016'!E143-'Sample Data_2016'!F143,"")</f>
        <v>0</v>
      </c>
      <c r="F142" s="67">
        <f>IFERROR('Sample Data_2016'!G143-'Sample Data_2016'!H143,"")</f>
        <v>2852.4</v>
      </c>
      <c r="G142" s="67">
        <f>IFERROR('Sample Data_2016'!I143-'Sample Data_2016'!J143,"")</f>
        <v>2852.4</v>
      </c>
    </row>
    <row r="143" spans="1:7" ht="16.2">
      <c r="A143" s="55"/>
      <c r="B143" s="56">
        <v>5020501</v>
      </c>
      <c r="C143" s="66"/>
      <c r="D143" s="63" t="s">
        <v>366</v>
      </c>
      <c r="E143" s="67">
        <f>IFERROR('Sample Data_2016'!E144-'Sample Data_2016'!F144,"")</f>
        <v>0</v>
      </c>
      <c r="F143" s="67">
        <f>IFERROR('Sample Data_2016'!G144-'Sample Data_2016'!H144,"")</f>
        <v>0</v>
      </c>
      <c r="G143" s="67">
        <f>IFERROR('Sample Data_2016'!I144-'Sample Data_2016'!J144,"")</f>
        <v>0</v>
      </c>
    </row>
    <row r="144" spans="1:7" ht="16.2">
      <c r="A144" s="55"/>
      <c r="B144" s="56">
        <v>5020502</v>
      </c>
      <c r="C144" s="66"/>
      <c r="D144" s="63" t="s">
        <v>367</v>
      </c>
      <c r="E144" s="67">
        <f>IFERROR('Sample Data_2016'!E145-'Sample Data_2016'!F145,"")</f>
        <v>0</v>
      </c>
      <c r="F144" s="67">
        <f>IFERROR('Sample Data_2016'!G145-'Sample Data_2016'!H145,"")</f>
        <v>482.9</v>
      </c>
      <c r="G144" s="67">
        <f>IFERROR('Sample Data_2016'!I145-'Sample Data_2016'!J145,"")</f>
        <v>482.9</v>
      </c>
    </row>
    <row r="145" spans="1:7" ht="16.2">
      <c r="A145" s="55"/>
      <c r="B145" s="56">
        <v>5020601</v>
      </c>
      <c r="C145" s="66"/>
      <c r="D145" s="63" t="s">
        <v>368</v>
      </c>
      <c r="E145" s="67">
        <f>IFERROR('Sample Data_2016'!E146-'Sample Data_2016'!F146,"")</f>
        <v>0</v>
      </c>
      <c r="F145" s="67">
        <f>IFERROR('Sample Data_2016'!G146-'Sample Data_2016'!H146,"")</f>
        <v>0</v>
      </c>
      <c r="G145" s="67">
        <f>IFERROR('Sample Data_2016'!I146-'Sample Data_2016'!J146,"")</f>
        <v>0</v>
      </c>
    </row>
    <row r="146" spans="1:7" ht="16.2">
      <c r="A146" s="55"/>
      <c r="B146" s="56">
        <v>5020602</v>
      </c>
      <c r="C146" s="66"/>
      <c r="D146" s="63" t="s">
        <v>369</v>
      </c>
      <c r="E146" s="67">
        <f>IFERROR('Sample Data_2016'!E147-'Sample Data_2016'!F147,"")</f>
        <v>0</v>
      </c>
      <c r="F146" s="67">
        <f>IFERROR('Sample Data_2016'!G147-'Sample Data_2016'!H147,"")</f>
        <v>0</v>
      </c>
      <c r="G146" s="67">
        <f>IFERROR('Sample Data_2016'!I147-'Sample Data_2016'!J147,"")</f>
        <v>0</v>
      </c>
    </row>
    <row r="147" spans="1:7" ht="16.2">
      <c r="A147" s="55"/>
      <c r="B147" s="56">
        <v>5020701</v>
      </c>
      <c r="C147" s="66"/>
      <c r="D147" s="63" t="s">
        <v>370</v>
      </c>
      <c r="E147" s="67">
        <f>IFERROR('Sample Data_2016'!E148-'Sample Data_2016'!F148,"")</f>
        <v>0</v>
      </c>
      <c r="F147" s="67">
        <f>IFERROR('Sample Data_2016'!G148-'Sample Data_2016'!H148,"")</f>
        <v>0</v>
      </c>
      <c r="G147" s="67">
        <f>IFERROR('Sample Data_2016'!I148-'Sample Data_2016'!J148,"")</f>
        <v>0</v>
      </c>
    </row>
    <row r="148" spans="1:7" ht="16.2">
      <c r="A148" s="55"/>
      <c r="B148" s="56">
        <v>5020702</v>
      </c>
      <c r="C148" s="66"/>
      <c r="D148" s="63" t="s">
        <v>371</v>
      </c>
      <c r="E148" s="67">
        <f>IFERROR('Sample Data_2016'!E149-'Sample Data_2016'!F149,"")</f>
        <v>0</v>
      </c>
      <c r="F148" s="67">
        <f>IFERROR('Sample Data_2016'!G149-'Sample Data_2016'!H149,"")</f>
        <v>470.9</v>
      </c>
      <c r="G148" s="67">
        <f>IFERROR('Sample Data_2016'!I149-'Sample Data_2016'!J149,"")</f>
        <v>470.9</v>
      </c>
    </row>
    <row r="149" spans="1:7" ht="16.2">
      <c r="A149" s="55"/>
      <c r="B149" s="56">
        <v>5020801</v>
      </c>
      <c r="C149" s="66"/>
      <c r="D149" s="63" t="s">
        <v>372</v>
      </c>
      <c r="E149" s="67">
        <f>IFERROR('Sample Data_2016'!E150-'Sample Data_2016'!F150,"")</f>
        <v>0</v>
      </c>
      <c r="F149" s="67">
        <f>IFERROR('Sample Data_2016'!G150-'Sample Data_2016'!H150,"")</f>
        <v>0</v>
      </c>
      <c r="G149" s="67">
        <f>IFERROR('Sample Data_2016'!I150-'Sample Data_2016'!J150,"")</f>
        <v>0</v>
      </c>
    </row>
    <row r="150" spans="1:7" ht="16.2">
      <c r="A150" s="59"/>
      <c r="B150" s="56">
        <v>5020802</v>
      </c>
      <c r="C150" s="66"/>
      <c r="D150" s="63" t="s">
        <v>373</v>
      </c>
      <c r="E150" s="67">
        <f>IFERROR('Sample Data_2016'!E151-'Sample Data_2016'!F151,"")</f>
        <v>0</v>
      </c>
      <c r="F150" s="67">
        <f>IFERROR('Sample Data_2016'!G151-'Sample Data_2016'!H151,"")</f>
        <v>0</v>
      </c>
      <c r="G150" s="67">
        <f>IFERROR('Sample Data_2016'!I151-'Sample Data_2016'!J151,"")</f>
        <v>0</v>
      </c>
    </row>
    <row r="151" spans="1:7" ht="16.2">
      <c r="A151" s="59"/>
      <c r="B151" s="56">
        <v>5020901</v>
      </c>
      <c r="C151" s="66"/>
      <c r="D151" s="63" t="s">
        <v>374</v>
      </c>
      <c r="E151" s="67">
        <f>IFERROR('Sample Data_2016'!E152-'Sample Data_2016'!F152,"")</f>
        <v>0</v>
      </c>
      <c r="F151" s="67">
        <f>IFERROR('Sample Data_2016'!G152-'Sample Data_2016'!H152,"")</f>
        <v>0</v>
      </c>
      <c r="G151" s="67">
        <f>IFERROR('Sample Data_2016'!I152-'Sample Data_2016'!J152,"")</f>
        <v>0</v>
      </c>
    </row>
    <row r="152" spans="1:7" ht="16.2">
      <c r="A152" s="59"/>
      <c r="B152" s="56">
        <v>5020902</v>
      </c>
      <c r="C152" s="66"/>
      <c r="D152" s="63" t="s">
        <v>375</v>
      </c>
      <c r="E152" s="67">
        <f>IFERROR('Sample Data_2016'!E153-'Sample Data_2016'!F153,"")</f>
        <v>0</v>
      </c>
      <c r="F152" s="67">
        <f>IFERROR('Sample Data_2016'!G153-'Sample Data_2016'!H153,"")</f>
        <v>0</v>
      </c>
      <c r="G152" s="67">
        <f>IFERROR('Sample Data_2016'!I153-'Sample Data_2016'!J153,"")</f>
        <v>0</v>
      </c>
    </row>
    <row r="153" spans="1:7" ht="16.2">
      <c r="A153" s="59"/>
      <c r="B153" s="60">
        <v>5021001</v>
      </c>
      <c r="C153" s="66"/>
      <c r="D153" s="65" t="s">
        <v>376</v>
      </c>
      <c r="E153" s="67">
        <f>IFERROR('Sample Data_2016'!E154-'Sample Data_2016'!F154,"")</f>
        <v>0</v>
      </c>
      <c r="F153" s="67">
        <f>IFERROR('Sample Data_2016'!G154-'Sample Data_2016'!H154,"")</f>
        <v>0</v>
      </c>
      <c r="G153" s="67">
        <f>IFERROR('Sample Data_2016'!I154-'Sample Data_2016'!J154,"")</f>
        <v>0</v>
      </c>
    </row>
    <row r="154" spans="1:7" ht="16.2">
      <c r="A154" s="59"/>
      <c r="B154" s="60">
        <v>5021002</v>
      </c>
      <c r="C154" s="66"/>
      <c r="D154" s="65" t="s">
        <v>377</v>
      </c>
      <c r="E154" s="67">
        <f>IFERROR('Sample Data_2016'!E155-'Sample Data_2016'!F155,"")</f>
        <v>0</v>
      </c>
      <c r="F154" s="67">
        <f>IFERROR('Sample Data_2016'!G155-'Sample Data_2016'!H155,"")</f>
        <v>0</v>
      </c>
      <c r="G154" s="67">
        <f>IFERROR('Sample Data_2016'!I155-'Sample Data_2016'!J155,"")</f>
        <v>0</v>
      </c>
    </row>
    <row r="155" spans="1:7" ht="16.2">
      <c r="A155" s="59"/>
      <c r="B155" s="60">
        <v>5021101</v>
      </c>
      <c r="C155" s="66"/>
      <c r="D155" s="63" t="s">
        <v>378</v>
      </c>
      <c r="E155" s="67">
        <f>IFERROR('Sample Data_2016'!E156-'Sample Data_2016'!F156,"")</f>
        <v>0</v>
      </c>
      <c r="F155" s="67">
        <f>IFERROR('Sample Data_2016'!G156-'Sample Data_2016'!H156,"")</f>
        <v>0</v>
      </c>
      <c r="G155" s="67">
        <f>IFERROR('Sample Data_2016'!I156-'Sample Data_2016'!J156,"")</f>
        <v>0</v>
      </c>
    </row>
    <row r="156" spans="1:7" ht="16.2">
      <c r="A156" s="59"/>
      <c r="B156" s="60">
        <v>5021102</v>
      </c>
      <c r="C156" s="66"/>
      <c r="D156" s="63" t="s">
        <v>379</v>
      </c>
      <c r="E156" s="67">
        <f>IFERROR('Sample Data_2016'!E157-'Sample Data_2016'!F157,"")</f>
        <v>0</v>
      </c>
      <c r="F156" s="67">
        <f>IFERROR('Sample Data_2016'!G157-'Sample Data_2016'!H157,"")</f>
        <v>0</v>
      </c>
      <c r="G156" s="67">
        <f>IFERROR('Sample Data_2016'!I157-'Sample Data_2016'!J157,"")</f>
        <v>0</v>
      </c>
    </row>
    <row r="157" spans="1:7" ht="16.2">
      <c r="A157" s="59"/>
      <c r="B157" s="60">
        <v>5021201</v>
      </c>
      <c r="C157" s="66"/>
      <c r="D157" s="65" t="s">
        <v>380</v>
      </c>
      <c r="E157" s="67">
        <f>IFERROR('Sample Data_2016'!E158-'Sample Data_2016'!F158,"")</f>
        <v>0</v>
      </c>
      <c r="F157" s="67">
        <f>IFERROR('Sample Data_2016'!G158-'Sample Data_2016'!H158,"")</f>
        <v>0</v>
      </c>
      <c r="G157" s="67">
        <f>IFERROR('Sample Data_2016'!I158-'Sample Data_2016'!J158,"")</f>
        <v>0</v>
      </c>
    </row>
    <row r="158" spans="1:7" ht="16.2">
      <c r="A158" s="59"/>
      <c r="B158" s="60">
        <v>5021202</v>
      </c>
      <c r="C158" s="66"/>
      <c r="D158" s="65" t="s">
        <v>381</v>
      </c>
      <c r="E158" s="67">
        <f>IFERROR('Sample Data_2016'!E159-'Sample Data_2016'!F159,"")</f>
        <v>0</v>
      </c>
      <c r="F158" s="67">
        <f>IFERROR('Sample Data_2016'!G159-'Sample Data_2016'!H159,"")</f>
        <v>0</v>
      </c>
      <c r="G158" s="67">
        <f>IFERROR('Sample Data_2016'!I159-'Sample Data_2016'!J159,"")</f>
        <v>0</v>
      </c>
    </row>
    <row r="159" spans="1:7" ht="16.2">
      <c r="A159" s="59"/>
      <c r="B159" s="60">
        <v>5021301</v>
      </c>
      <c r="C159" s="66"/>
      <c r="D159" s="63" t="s">
        <v>382</v>
      </c>
      <c r="E159" s="67">
        <f>IFERROR('Sample Data_2016'!E160-'Sample Data_2016'!F160,"")</f>
        <v>0</v>
      </c>
      <c r="F159" s="67">
        <f>IFERROR('Sample Data_2016'!G160-'Sample Data_2016'!H160,"")</f>
        <v>0</v>
      </c>
      <c r="G159" s="67">
        <f>IFERROR('Sample Data_2016'!I160-'Sample Data_2016'!J160,"")</f>
        <v>0</v>
      </c>
    </row>
    <row r="160" spans="1:7" ht="16.2">
      <c r="A160" s="59"/>
      <c r="B160" s="60">
        <v>5021302</v>
      </c>
      <c r="C160" s="66"/>
      <c r="D160" s="63" t="s">
        <v>383</v>
      </c>
      <c r="E160" s="67">
        <f>IFERROR('Sample Data_2016'!E161-'Sample Data_2016'!F161,"")</f>
        <v>0</v>
      </c>
      <c r="F160" s="67">
        <f>IFERROR('Sample Data_2016'!G161-'Sample Data_2016'!H161,"")</f>
        <v>0</v>
      </c>
      <c r="G160" s="67">
        <f>IFERROR('Sample Data_2016'!I161-'Sample Data_2016'!J161,"")</f>
        <v>0</v>
      </c>
    </row>
    <row r="161" spans="1:7" ht="16.2">
      <c r="A161" s="59"/>
      <c r="B161" s="60">
        <v>5021401</v>
      </c>
      <c r="C161" s="66"/>
      <c r="D161" s="65" t="s">
        <v>384</v>
      </c>
      <c r="E161" s="67">
        <f>IFERROR('Sample Data_2016'!E162-'Sample Data_2016'!F162,"")</f>
        <v>0</v>
      </c>
      <c r="F161" s="67">
        <f>IFERROR('Sample Data_2016'!G162-'Sample Data_2016'!H162,"")</f>
        <v>0</v>
      </c>
      <c r="G161" s="67">
        <f>IFERROR('Sample Data_2016'!I162-'Sample Data_2016'!J162,"")</f>
        <v>0</v>
      </c>
    </row>
    <row r="162" spans="1:7" ht="16.2">
      <c r="A162" s="55"/>
      <c r="B162" s="60">
        <v>5021402</v>
      </c>
      <c r="C162" s="66"/>
      <c r="D162" s="65" t="s">
        <v>385</v>
      </c>
      <c r="E162" s="67">
        <f>IFERROR('Sample Data_2016'!E163-'Sample Data_2016'!F163,"")</f>
        <v>0</v>
      </c>
      <c r="F162" s="67">
        <f>IFERROR('Sample Data_2016'!G163-'Sample Data_2016'!H163,"")</f>
        <v>0</v>
      </c>
      <c r="G162" s="67">
        <f>IFERROR('Sample Data_2016'!I163-'Sample Data_2016'!J163,"")</f>
        <v>0</v>
      </c>
    </row>
    <row r="163" spans="1:7" ht="16.2">
      <c r="A163" s="55"/>
      <c r="B163" s="60">
        <v>5029801</v>
      </c>
      <c r="C163" s="66"/>
      <c r="D163" s="65" t="s">
        <v>386</v>
      </c>
      <c r="E163" s="67">
        <f>IFERROR('Sample Data_2016'!E164-'Sample Data_2016'!F164,"")</f>
        <v>0</v>
      </c>
      <c r="F163" s="67">
        <f>IFERROR('Sample Data_2016'!G164-'Sample Data_2016'!H164,"")</f>
        <v>0</v>
      </c>
      <c r="G163" s="67">
        <f>IFERROR('Sample Data_2016'!I164-'Sample Data_2016'!J164,"")</f>
        <v>0</v>
      </c>
    </row>
    <row r="164" spans="1:7" ht="16.2">
      <c r="A164" s="55"/>
      <c r="B164" s="60">
        <v>5029802</v>
      </c>
      <c r="C164" s="66"/>
      <c r="D164" s="65" t="s">
        <v>387</v>
      </c>
      <c r="E164" s="67">
        <f>IFERROR('Sample Data_2016'!E165-'Sample Data_2016'!F165,"")</f>
        <v>0</v>
      </c>
      <c r="F164" s="67">
        <f>IFERROR('Sample Data_2016'!G165-'Sample Data_2016'!H165,"")</f>
        <v>0</v>
      </c>
      <c r="G164" s="67">
        <f>IFERROR('Sample Data_2016'!I165-'Sample Data_2016'!J165,"")</f>
        <v>0</v>
      </c>
    </row>
    <row r="165" spans="1:7" ht="16.2">
      <c r="A165" s="55"/>
      <c r="B165" s="56">
        <v>5029901</v>
      </c>
      <c r="C165" s="66"/>
      <c r="D165" s="63" t="s">
        <v>388</v>
      </c>
      <c r="E165" s="67">
        <f>IFERROR('Sample Data_2016'!E166-'Sample Data_2016'!F166,"")</f>
        <v>0</v>
      </c>
      <c r="F165" s="67">
        <f>IFERROR('Sample Data_2016'!G166-'Sample Data_2016'!H166,"")</f>
        <v>0</v>
      </c>
      <c r="G165" s="67">
        <f>IFERROR('Sample Data_2016'!I166-'Sample Data_2016'!J166,"")</f>
        <v>0</v>
      </c>
    </row>
    <row r="166" spans="1:7" ht="16.2">
      <c r="A166" s="55"/>
      <c r="B166" s="56">
        <v>5029902</v>
      </c>
      <c r="C166" s="66"/>
      <c r="D166" s="63" t="s">
        <v>389</v>
      </c>
      <c r="E166" s="67">
        <f>IFERROR('Sample Data_2016'!E167-'Sample Data_2016'!F167,"")</f>
        <v>0</v>
      </c>
      <c r="F166" s="67">
        <f>IFERROR('Sample Data_2016'!G167-'Sample Data_2016'!H167,"")</f>
        <v>0</v>
      </c>
      <c r="G166" s="67">
        <f>IFERROR('Sample Data_2016'!I167-'Sample Data_2016'!J167,"")</f>
        <v>0</v>
      </c>
    </row>
    <row r="167" spans="1:7" ht="16.2">
      <c r="A167" s="55"/>
      <c r="B167" s="56">
        <v>503</v>
      </c>
      <c r="C167" s="56"/>
      <c r="D167" s="63" t="s">
        <v>295</v>
      </c>
      <c r="E167" s="67">
        <f>IFERROR('Sample Data_2016'!E168-'Sample Data_2016'!F168,"")</f>
        <v>0</v>
      </c>
      <c r="F167" s="67">
        <f>IFERROR('Sample Data_2016'!G168-'Sample Data_2016'!H168,"")</f>
        <v>1797.1999999999998</v>
      </c>
      <c r="G167" s="67">
        <f>IFERROR('Sample Data_2016'!I168-'Sample Data_2016'!J168,"")</f>
        <v>1797.1999999999998</v>
      </c>
    </row>
    <row r="168" spans="1:7" ht="16.2">
      <c r="A168" s="59"/>
      <c r="B168" s="56">
        <v>504</v>
      </c>
      <c r="C168" s="56"/>
      <c r="D168" s="63" t="s">
        <v>296</v>
      </c>
      <c r="E168" s="67">
        <f>IFERROR('Sample Data_2016'!E169-'Sample Data_2016'!F169,"")</f>
        <v>0</v>
      </c>
      <c r="F168" s="67">
        <f>IFERROR('Sample Data_2016'!G169-'Sample Data_2016'!H169,"")</f>
        <v>0</v>
      </c>
      <c r="G168" s="67">
        <f>IFERROR('Sample Data_2016'!I169-'Sample Data_2016'!J169,"")</f>
        <v>0</v>
      </c>
    </row>
    <row r="169" spans="1:7" ht="16.2">
      <c r="A169" s="55"/>
      <c r="B169" s="56">
        <v>505</v>
      </c>
      <c r="C169" s="56"/>
      <c r="D169" s="63" t="s">
        <v>297</v>
      </c>
      <c r="E169" s="67">
        <f>IFERROR('Sample Data_2016'!E170-'Sample Data_2016'!F170,"")</f>
        <v>0</v>
      </c>
      <c r="F169" s="67">
        <f>IFERROR('Sample Data_2016'!G170-'Sample Data_2016'!H170,"")</f>
        <v>0</v>
      </c>
      <c r="G169" s="67">
        <f>IFERROR('Sample Data_2016'!I170-'Sample Data_2016'!J170,"")</f>
        <v>0</v>
      </c>
    </row>
    <row r="170" spans="1:7" ht="16.2">
      <c r="A170" s="55"/>
      <c r="B170" s="56">
        <v>506</v>
      </c>
      <c r="C170" s="56"/>
      <c r="D170" s="63" t="s">
        <v>298</v>
      </c>
      <c r="E170" s="67">
        <f>IFERROR('Sample Data_2016'!E171-'Sample Data_2016'!F171,"")</f>
        <v>0</v>
      </c>
      <c r="F170" s="67">
        <f>IFERROR('Sample Data_2016'!G171-'Sample Data_2016'!H171,"")</f>
        <v>3630</v>
      </c>
      <c r="G170" s="67">
        <f>IFERROR('Sample Data_2016'!I171-'Sample Data_2016'!J171,"")</f>
        <v>3630</v>
      </c>
    </row>
    <row r="171" spans="1:7" ht="16.2">
      <c r="A171" s="55"/>
      <c r="B171" s="56">
        <v>507</v>
      </c>
      <c r="C171" s="56"/>
      <c r="D171" s="65" t="s">
        <v>348</v>
      </c>
      <c r="E171" s="67">
        <f>IFERROR('Sample Data_2016'!E172-'Sample Data_2016'!F172,"")</f>
        <v>0</v>
      </c>
      <c r="F171" s="67">
        <f>IFERROR('Sample Data_2016'!G172-'Sample Data_2016'!H172,"")</f>
        <v>0</v>
      </c>
      <c r="G171" s="67">
        <f>IFERROR('Sample Data_2016'!I172-'Sample Data_2016'!J172,"")</f>
        <v>0</v>
      </c>
    </row>
    <row r="172" spans="1:7" ht="16.2">
      <c r="A172" s="55"/>
      <c r="B172" s="56">
        <v>508</v>
      </c>
      <c r="C172" s="56"/>
      <c r="D172" s="63" t="s">
        <v>299</v>
      </c>
      <c r="E172" s="67">
        <f>IFERROR('Sample Data_2016'!E173-'Sample Data_2016'!F173,"")</f>
        <v>0</v>
      </c>
      <c r="F172" s="67">
        <f>IFERROR('Sample Data_2016'!G173-'Sample Data_2016'!H173,"")</f>
        <v>0</v>
      </c>
      <c r="G172" s="67">
        <f>IFERROR('Sample Data_2016'!I173-'Sample Data_2016'!J173,"")</f>
        <v>0</v>
      </c>
    </row>
    <row r="173" spans="1:7" ht="16.2">
      <c r="A173" s="55"/>
      <c r="B173" s="56">
        <v>50901</v>
      </c>
      <c r="C173" s="56"/>
      <c r="D173" s="63" t="s">
        <v>300</v>
      </c>
      <c r="E173" s="67">
        <f>IFERROR('Sample Data_2016'!E174-'Sample Data_2016'!F174,"")</f>
        <v>0</v>
      </c>
      <c r="F173" s="67">
        <f>IFERROR('Sample Data_2016'!G174-'Sample Data_2016'!H174,"")</f>
        <v>0</v>
      </c>
      <c r="G173" s="67">
        <f>IFERROR('Sample Data_2016'!I174-'Sample Data_2016'!J174,"")</f>
        <v>0</v>
      </c>
    </row>
    <row r="174" spans="1:7" ht="16.2">
      <c r="A174" s="55"/>
      <c r="B174" s="56">
        <v>50902</v>
      </c>
      <c r="C174" s="56"/>
      <c r="D174" s="63" t="s">
        <v>301</v>
      </c>
      <c r="E174" s="67">
        <f>IFERROR('Sample Data_2016'!E175-'Sample Data_2016'!F175,"")</f>
        <v>0</v>
      </c>
      <c r="F174" s="67">
        <f>IFERROR('Sample Data_2016'!G175-'Sample Data_2016'!H175,"")</f>
        <v>0</v>
      </c>
      <c r="G174" s="67">
        <f>IFERROR('Sample Data_2016'!I175-'Sample Data_2016'!J175,"")</f>
        <v>0</v>
      </c>
    </row>
    <row r="175" spans="1:7" ht="16.2">
      <c r="A175" s="55"/>
      <c r="B175" s="56">
        <v>50999</v>
      </c>
      <c r="C175" s="56"/>
      <c r="D175" s="63" t="s">
        <v>302</v>
      </c>
      <c r="E175" s="67">
        <f>IFERROR('Sample Data_2016'!E176-'Sample Data_2016'!F176,"")</f>
        <v>0</v>
      </c>
      <c r="F175" s="67">
        <f>IFERROR('Sample Data_2016'!G176-'Sample Data_2016'!H176,"")</f>
        <v>0</v>
      </c>
      <c r="G175" s="67">
        <f>IFERROR('Sample Data_2016'!I176-'Sample Data_2016'!J176,"")</f>
        <v>0</v>
      </c>
    </row>
    <row r="176" spans="1:7" ht="16.2">
      <c r="A176" s="55"/>
      <c r="B176" s="56">
        <v>51101</v>
      </c>
      <c r="C176" s="56"/>
      <c r="D176" s="63" t="s">
        <v>141</v>
      </c>
      <c r="E176" s="67">
        <f>IFERROR('Sample Data_2016'!E177-'Sample Data_2016'!F177,"")</f>
        <v>0</v>
      </c>
      <c r="F176" s="67">
        <f>IFERROR('Sample Data_2016'!G177-'Sample Data_2016'!H177,"")</f>
        <v>6894</v>
      </c>
      <c r="G176" s="67">
        <f>IFERROR('Sample Data_2016'!I177-'Sample Data_2016'!J177,"")</f>
        <v>6894</v>
      </c>
    </row>
    <row r="177" spans="1:7" ht="16.2">
      <c r="A177" s="55"/>
      <c r="B177" s="56">
        <v>51102</v>
      </c>
      <c r="C177" s="56"/>
      <c r="D177" s="63" t="s">
        <v>142</v>
      </c>
      <c r="E177" s="67">
        <f>IFERROR('Sample Data_2016'!E178-'Sample Data_2016'!F178,"")</f>
        <v>0</v>
      </c>
      <c r="F177" s="67">
        <f>IFERROR('Sample Data_2016'!G178-'Sample Data_2016'!H178,"")</f>
        <v>37082</v>
      </c>
      <c r="G177" s="67">
        <f>IFERROR('Sample Data_2016'!I178-'Sample Data_2016'!J178,"")</f>
        <v>37082</v>
      </c>
    </row>
    <row r="178" spans="1:7" ht="16.2">
      <c r="A178" s="55"/>
      <c r="B178" s="56">
        <v>51103</v>
      </c>
      <c r="C178" s="56"/>
      <c r="D178" s="63" t="s">
        <v>143</v>
      </c>
      <c r="E178" s="67">
        <f>IFERROR('Sample Data_2016'!E179-'Sample Data_2016'!F179,"")</f>
        <v>0</v>
      </c>
      <c r="F178" s="67">
        <f>IFERROR('Sample Data_2016'!G179-'Sample Data_2016'!H179,"")</f>
        <v>8264</v>
      </c>
      <c r="G178" s="67">
        <f>IFERROR('Sample Data_2016'!I179-'Sample Data_2016'!J179,"")</f>
        <v>8264</v>
      </c>
    </row>
    <row r="179" spans="1:7" ht="16.2">
      <c r="A179" s="55"/>
      <c r="B179" s="56">
        <v>51104</v>
      </c>
      <c r="C179" s="56"/>
      <c r="D179" s="63" t="s">
        <v>144</v>
      </c>
      <c r="E179" s="67">
        <f>IFERROR('Sample Data_2016'!E180-'Sample Data_2016'!F180,"")</f>
        <v>0</v>
      </c>
      <c r="F179" s="67">
        <f>IFERROR('Sample Data_2016'!G180-'Sample Data_2016'!H180,"")</f>
        <v>48952</v>
      </c>
      <c r="G179" s="67">
        <f>IFERROR('Sample Data_2016'!I180-'Sample Data_2016'!J180,"")</f>
        <v>48952</v>
      </c>
    </row>
    <row r="180" spans="1:7" ht="16.2">
      <c r="A180" s="55"/>
      <c r="B180" s="56">
        <v>51105</v>
      </c>
      <c r="C180" s="56"/>
      <c r="D180" s="63" t="s">
        <v>145</v>
      </c>
      <c r="E180" s="67">
        <f>IFERROR('Sample Data_2016'!E181-'Sample Data_2016'!F181,"")</f>
        <v>0</v>
      </c>
      <c r="F180" s="67">
        <f>IFERROR('Sample Data_2016'!G181-'Sample Data_2016'!H181,"")</f>
        <v>4086</v>
      </c>
      <c r="G180" s="67">
        <f>IFERROR('Sample Data_2016'!I181-'Sample Data_2016'!J181,"")</f>
        <v>4086</v>
      </c>
    </row>
    <row r="181" spans="1:7" ht="16.2">
      <c r="A181" s="55"/>
      <c r="B181" s="56">
        <v>51106</v>
      </c>
      <c r="C181" s="56"/>
      <c r="D181" s="63" t="s">
        <v>146</v>
      </c>
      <c r="E181" s="67">
        <f>IFERROR('Sample Data_2016'!E182-'Sample Data_2016'!F182,"")</f>
        <v>0</v>
      </c>
      <c r="F181" s="67">
        <f>IFERROR('Sample Data_2016'!G182-'Sample Data_2016'!H182,"")</f>
        <v>0</v>
      </c>
      <c r="G181" s="67">
        <f>IFERROR('Sample Data_2016'!I182-'Sample Data_2016'!J182,"")</f>
        <v>0</v>
      </c>
    </row>
    <row r="182" spans="1:7" ht="16.2">
      <c r="A182" s="55"/>
      <c r="B182" s="56">
        <v>51107</v>
      </c>
      <c r="C182" s="56"/>
      <c r="D182" s="63" t="s">
        <v>147</v>
      </c>
      <c r="E182" s="67">
        <f>IFERROR('Sample Data_2016'!E183-'Sample Data_2016'!F183,"")</f>
        <v>0</v>
      </c>
      <c r="F182" s="67">
        <f>IFERROR('Sample Data_2016'!G183-'Sample Data_2016'!H183,"")</f>
        <v>10512</v>
      </c>
      <c r="G182" s="67">
        <f>IFERROR('Sample Data_2016'!I183-'Sample Data_2016'!J183,"")</f>
        <v>10512</v>
      </c>
    </row>
    <row r="183" spans="1:7" ht="16.2">
      <c r="A183" s="55"/>
      <c r="B183" s="56">
        <v>51108</v>
      </c>
      <c r="C183" s="56"/>
      <c r="D183" s="63" t="s">
        <v>148</v>
      </c>
      <c r="E183" s="67">
        <f>IFERROR('Sample Data_2016'!E184-'Sample Data_2016'!F184,"")</f>
        <v>0</v>
      </c>
      <c r="F183" s="67">
        <f>IFERROR('Sample Data_2016'!G184-'Sample Data_2016'!H184,"")</f>
        <v>0</v>
      </c>
      <c r="G183" s="67">
        <f>IFERROR('Sample Data_2016'!I184-'Sample Data_2016'!J184,"")</f>
        <v>0</v>
      </c>
    </row>
    <row r="184" spans="1:7" ht="16.2">
      <c r="A184" s="55"/>
      <c r="B184" s="56">
        <v>51109</v>
      </c>
      <c r="C184" s="56"/>
      <c r="D184" s="63" t="s">
        <v>149</v>
      </c>
      <c r="E184" s="67">
        <f>IFERROR('Sample Data_2016'!E185-'Sample Data_2016'!F185,"")</f>
        <v>0</v>
      </c>
      <c r="F184" s="67">
        <f>IFERROR('Sample Data_2016'!G185-'Sample Data_2016'!H185,"")</f>
        <v>0</v>
      </c>
      <c r="G184" s="67">
        <f>IFERROR('Sample Data_2016'!I185-'Sample Data_2016'!J185,"")</f>
        <v>0</v>
      </c>
    </row>
    <row r="185" spans="1:7" ht="16.2">
      <c r="A185" s="55"/>
      <c r="B185" s="56">
        <v>51110</v>
      </c>
      <c r="C185" s="56"/>
      <c r="D185" s="63" t="s">
        <v>150</v>
      </c>
      <c r="E185" s="67">
        <f>IFERROR('Sample Data_2016'!E186-'Sample Data_2016'!F186,"")</f>
        <v>0</v>
      </c>
      <c r="F185" s="67">
        <f>IFERROR('Sample Data_2016'!G186-'Sample Data_2016'!H186,"")</f>
        <v>0</v>
      </c>
      <c r="G185" s="67">
        <f>IFERROR('Sample Data_2016'!I186-'Sample Data_2016'!J186,"")</f>
        <v>0</v>
      </c>
    </row>
    <row r="186" spans="1:7" ht="16.2">
      <c r="A186" s="55"/>
      <c r="B186" s="56">
        <v>51111</v>
      </c>
      <c r="C186" s="56"/>
      <c r="D186" s="63" t="s">
        <v>391</v>
      </c>
      <c r="E186" s="67">
        <f>IFERROR('Sample Data_2016'!E187-'Sample Data_2016'!F187,"")</f>
        <v>0</v>
      </c>
      <c r="F186" s="67">
        <f>IFERROR('Sample Data_2016'!G187-'Sample Data_2016'!H187,"")</f>
        <v>8700</v>
      </c>
      <c r="G186" s="67">
        <f>IFERROR('Sample Data_2016'!I187-'Sample Data_2016'!J187,"")</f>
        <v>8700</v>
      </c>
    </row>
    <row r="187" spans="1:7" ht="16.2">
      <c r="A187" s="55"/>
      <c r="B187" s="56">
        <v>51112</v>
      </c>
      <c r="C187" s="56"/>
      <c r="D187" s="63" t="s">
        <v>151</v>
      </c>
      <c r="E187" s="67">
        <f>IFERROR('Sample Data_2016'!E188-'Sample Data_2016'!F188,"")</f>
        <v>0</v>
      </c>
      <c r="F187" s="67">
        <f>IFERROR('Sample Data_2016'!G188-'Sample Data_2016'!H188,"")</f>
        <v>1200</v>
      </c>
      <c r="G187" s="67">
        <f>IFERROR('Sample Data_2016'!I188-'Sample Data_2016'!J188,"")</f>
        <v>1200</v>
      </c>
    </row>
    <row r="188" spans="1:7" ht="16.2">
      <c r="A188" s="55"/>
      <c r="B188" s="56">
        <v>51113</v>
      </c>
      <c r="C188" s="56"/>
      <c r="D188" s="63" t="s">
        <v>152</v>
      </c>
      <c r="E188" s="67">
        <f>IFERROR('Sample Data_2016'!E189-'Sample Data_2016'!F189,"")</f>
        <v>0</v>
      </c>
      <c r="F188" s="67">
        <f>IFERROR('Sample Data_2016'!G189-'Sample Data_2016'!H189,"")</f>
        <v>0</v>
      </c>
      <c r="G188" s="67">
        <f>IFERROR('Sample Data_2016'!I189-'Sample Data_2016'!J189,"")</f>
        <v>0</v>
      </c>
    </row>
    <row r="189" spans="1:7" ht="16.2">
      <c r="A189" s="55"/>
      <c r="B189" s="56">
        <v>51114</v>
      </c>
      <c r="C189" s="56"/>
      <c r="D189" s="63" t="s">
        <v>153</v>
      </c>
      <c r="E189" s="67">
        <f>IFERROR('Sample Data_2016'!E190-'Sample Data_2016'!F190,"")</f>
        <v>0</v>
      </c>
      <c r="F189" s="67">
        <f>IFERROR('Sample Data_2016'!G190-'Sample Data_2016'!H190,"")</f>
        <v>0</v>
      </c>
      <c r="G189" s="67">
        <f>IFERROR('Sample Data_2016'!I190-'Sample Data_2016'!J190,"")</f>
        <v>0</v>
      </c>
    </row>
    <row r="190" spans="1:7" ht="16.2">
      <c r="A190" s="55"/>
      <c r="B190" s="56">
        <v>51115</v>
      </c>
      <c r="C190" s="56"/>
      <c r="D190" s="63" t="s">
        <v>154</v>
      </c>
      <c r="E190" s="67">
        <f>IFERROR('Sample Data_2016'!E191-'Sample Data_2016'!F191,"")</f>
        <v>0</v>
      </c>
      <c r="F190" s="67">
        <f>IFERROR('Sample Data_2016'!G191-'Sample Data_2016'!H191,"")</f>
        <v>0</v>
      </c>
      <c r="G190" s="67">
        <f>IFERROR('Sample Data_2016'!I191-'Sample Data_2016'!J191,"")</f>
        <v>0</v>
      </c>
    </row>
    <row r="191" spans="1:7" ht="16.2">
      <c r="A191" s="55"/>
      <c r="B191" s="56">
        <v>51116</v>
      </c>
      <c r="C191" s="56"/>
      <c r="D191" s="63" t="s">
        <v>155</v>
      </c>
      <c r="E191" s="67">
        <f>IFERROR('Sample Data_2016'!E192-'Sample Data_2016'!F192,"")</f>
        <v>0</v>
      </c>
      <c r="F191" s="67">
        <f>IFERROR('Sample Data_2016'!G192-'Sample Data_2016'!H192,"")</f>
        <v>0</v>
      </c>
      <c r="G191" s="67">
        <f>IFERROR('Sample Data_2016'!I192-'Sample Data_2016'!J192,"")</f>
        <v>0</v>
      </c>
    </row>
    <row r="192" spans="1:7" ht="16.2">
      <c r="A192" s="55"/>
      <c r="B192" s="56">
        <v>51117</v>
      </c>
      <c r="C192" s="56"/>
      <c r="D192" s="63" t="s">
        <v>156</v>
      </c>
      <c r="E192" s="67">
        <f>IFERROR('Sample Data_2016'!E193-'Sample Data_2016'!F193,"")</f>
        <v>0</v>
      </c>
      <c r="F192" s="67">
        <f>IFERROR('Sample Data_2016'!G193-'Sample Data_2016'!H193,"")</f>
        <v>0</v>
      </c>
      <c r="G192" s="67">
        <f>IFERROR('Sample Data_2016'!I193-'Sample Data_2016'!J193,"")</f>
        <v>0</v>
      </c>
    </row>
    <row r="193" spans="1:7" ht="16.2">
      <c r="A193" s="55"/>
      <c r="B193" s="56">
        <v>51118</v>
      </c>
      <c r="C193" s="56"/>
      <c r="D193" s="63" t="s">
        <v>157</v>
      </c>
      <c r="E193" s="67">
        <f>IFERROR('Sample Data_2016'!E194-'Sample Data_2016'!F194,"")</f>
        <v>0</v>
      </c>
      <c r="F193" s="67">
        <f>IFERROR('Sample Data_2016'!G194-'Sample Data_2016'!H194,"")</f>
        <v>0</v>
      </c>
      <c r="G193" s="67">
        <f>IFERROR('Sample Data_2016'!I194-'Sample Data_2016'!J194,"")</f>
        <v>0</v>
      </c>
    </row>
    <row r="194" spans="1:7" ht="16.2">
      <c r="A194" s="55"/>
      <c r="B194" s="56">
        <v>51119</v>
      </c>
      <c r="C194" s="56"/>
      <c r="D194" s="63" t="s">
        <v>158</v>
      </c>
      <c r="E194" s="67">
        <f>IFERROR('Sample Data_2016'!E195-'Sample Data_2016'!F195,"")</f>
        <v>0</v>
      </c>
      <c r="F194" s="67">
        <f>IFERROR('Sample Data_2016'!G195-'Sample Data_2016'!H195,"")</f>
        <v>0</v>
      </c>
      <c r="G194" s="67">
        <f>IFERROR('Sample Data_2016'!I195-'Sample Data_2016'!J195,"")</f>
        <v>0</v>
      </c>
    </row>
    <row r="195" spans="1:7" ht="16.2">
      <c r="A195" s="55"/>
      <c r="B195" s="56">
        <v>51120</v>
      </c>
      <c r="C195" s="56"/>
      <c r="D195" s="63" t="s">
        <v>392</v>
      </c>
      <c r="E195" s="67">
        <f>IFERROR('Sample Data_2016'!E196-'Sample Data_2016'!F196,"")</f>
        <v>0</v>
      </c>
      <c r="F195" s="67">
        <f>IFERROR('Sample Data_2016'!G196-'Sample Data_2016'!H196,"")</f>
        <v>0</v>
      </c>
      <c r="G195" s="67">
        <f>IFERROR('Sample Data_2016'!I196-'Sample Data_2016'!J196,"")</f>
        <v>0</v>
      </c>
    </row>
    <row r="196" spans="1:7" ht="16.2">
      <c r="A196" s="55"/>
      <c r="B196" s="56">
        <v>51201</v>
      </c>
      <c r="C196" s="56"/>
      <c r="D196" s="63" t="s">
        <v>159</v>
      </c>
      <c r="E196" s="67">
        <f>IFERROR('Sample Data_2016'!E197-'Sample Data_2016'!F197,"")</f>
        <v>0</v>
      </c>
      <c r="F196" s="67">
        <f>IFERROR('Sample Data_2016'!G197-'Sample Data_2016'!H197,"")</f>
        <v>0</v>
      </c>
      <c r="G196" s="67">
        <f>IFERROR('Sample Data_2016'!I197-'Sample Data_2016'!J197,"")</f>
        <v>0</v>
      </c>
    </row>
    <row r="197" spans="1:7" ht="16.2">
      <c r="A197" s="55"/>
      <c r="B197" s="56">
        <v>51202</v>
      </c>
      <c r="C197" s="56"/>
      <c r="D197" s="63" t="s">
        <v>160</v>
      </c>
      <c r="E197" s="67">
        <f>IFERROR('Sample Data_2016'!E198-'Sample Data_2016'!F198,"")</f>
        <v>0</v>
      </c>
      <c r="F197" s="67">
        <f>IFERROR('Sample Data_2016'!G198-'Sample Data_2016'!H198,"")</f>
        <v>452.9</v>
      </c>
      <c r="G197" s="67">
        <f>IFERROR('Sample Data_2016'!I198-'Sample Data_2016'!J198,"")</f>
        <v>452.9</v>
      </c>
    </row>
    <row r="198" spans="1:7" ht="16.2">
      <c r="A198" s="55"/>
      <c r="B198" s="56">
        <v>51203</v>
      </c>
      <c r="C198" s="56"/>
      <c r="D198" s="63" t="s">
        <v>161</v>
      </c>
      <c r="E198" s="67">
        <f>IFERROR('Sample Data_2016'!E199-'Sample Data_2016'!F199,"")</f>
        <v>0</v>
      </c>
      <c r="F198" s="67">
        <f>IFERROR('Sample Data_2016'!G199-'Sample Data_2016'!H199,"")</f>
        <v>0</v>
      </c>
      <c r="G198" s="67">
        <f>IFERROR('Sample Data_2016'!I199-'Sample Data_2016'!J199,"")</f>
        <v>0</v>
      </c>
    </row>
    <row r="199" spans="1:7" ht="16.2">
      <c r="A199" s="55"/>
      <c r="B199" s="56">
        <v>51204</v>
      </c>
      <c r="C199" s="56"/>
      <c r="D199" s="63" t="s">
        <v>162</v>
      </c>
      <c r="E199" s="67">
        <f>IFERROR('Sample Data_2016'!E200-'Sample Data_2016'!F200,"")</f>
        <v>0</v>
      </c>
      <c r="F199" s="67">
        <f>IFERROR('Sample Data_2016'!G200-'Sample Data_2016'!H200,"")</f>
        <v>5450.3</v>
      </c>
      <c r="G199" s="67">
        <f>IFERROR('Sample Data_2016'!I200-'Sample Data_2016'!J200,"")</f>
        <v>5450.3</v>
      </c>
    </row>
    <row r="200" spans="1:7" ht="16.2">
      <c r="A200" s="55"/>
      <c r="B200" s="56">
        <v>51205</v>
      </c>
      <c r="C200" s="56"/>
      <c r="D200" s="63" t="s">
        <v>163</v>
      </c>
      <c r="E200" s="67">
        <f>IFERROR('Sample Data_2016'!E201-'Sample Data_2016'!F201,"")</f>
        <v>0</v>
      </c>
      <c r="F200" s="67">
        <f>IFERROR('Sample Data_2016'!G201-'Sample Data_2016'!H201,"")</f>
        <v>29180.6</v>
      </c>
      <c r="G200" s="67">
        <f>IFERROR('Sample Data_2016'!I201-'Sample Data_2016'!J201,"")</f>
        <v>29180.6</v>
      </c>
    </row>
    <row r="201" spans="1:7" ht="16.2">
      <c r="A201" s="59"/>
      <c r="B201" s="56">
        <v>51206</v>
      </c>
      <c r="C201" s="56"/>
      <c r="D201" s="63" t="s">
        <v>164</v>
      </c>
      <c r="E201" s="67">
        <f>IFERROR('Sample Data_2016'!E202-'Sample Data_2016'!F202,"")</f>
        <v>0</v>
      </c>
      <c r="F201" s="67">
        <f>IFERROR('Sample Data_2016'!G202-'Sample Data_2016'!H202,"")</f>
        <v>1823.46</v>
      </c>
      <c r="G201" s="67">
        <f>IFERROR('Sample Data_2016'!I202-'Sample Data_2016'!J202,"")</f>
        <v>1823.46</v>
      </c>
    </row>
    <row r="202" spans="1:7" ht="16.2">
      <c r="A202" s="59"/>
      <c r="B202" s="56">
        <v>51207</v>
      </c>
      <c r="C202" s="56"/>
      <c r="D202" s="63" t="s">
        <v>165</v>
      </c>
      <c r="E202" s="67">
        <f>IFERROR('Sample Data_2016'!E203-'Sample Data_2016'!F203,"")</f>
        <v>0</v>
      </c>
      <c r="F202" s="67">
        <f>IFERROR('Sample Data_2016'!G203-'Sample Data_2016'!H203,"")</f>
        <v>0</v>
      </c>
      <c r="G202" s="67">
        <f>IFERROR('Sample Data_2016'!I203-'Sample Data_2016'!J203,"")</f>
        <v>0</v>
      </c>
    </row>
    <row r="203" spans="1:7" ht="16.2">
      <c r="A203" s="59"/>
      <c r="B203" s="56">
        <v>51208</v>
      </c>
      <c r="C203" s="56"/>
      <c r="D203" s="63" t="s">
        <v>166</v>
      </c>
      <c r="E203" s="67">
        <f>IFERROR('Sample Data_2016'!E204-'Sample Data_2016'!F204,"")</f>
        <v>0</v>
      </c>
      <c r="F203" s="67">
        <f>IFERROR('Sample Data_2016'!G204-'Sample Data_2016'!H204,"")</f>
        <v>0</v>
      </c>
      <c r="G203" s="67">
        <f>IFERROR('Sample Data_2016'!I204-'Sample Data_2016'!J204,"")</f>
        <v>0</v>
      </c>
    </row>
    <row r="204" spans="1:7" ht="16.2">
      <c r="A204" s="59"/>
      <c r="B204" s="60">
        <v>5210101</v>
      </c>
      <c r="C204" s="66"/>
      <c r="D204" s="63" t="s">
        <v>418</v>
      </c>
      <c r="E204" s="67">
        <f>IFERROR('Sample Data_2016'!E205-'Sample Data_2016'!F205,"")</f>
        <v>0</v>
      </c>
      <c r="F204" s="67">
        <f>IFERROR('Sample Data_2016'!G205-'Sample Data_2016'!H205,"")</f>
        <v>456000</v>
      </c>
      <c r="G204" s="67">
        <f>IFERROR('Sample Data_2016'!I205-'Sample Data_2016'!J205,"")</f>
        <v>456000</v>
      </c>
    </row>
    <row r="205" spans="1:7" ht="16.2">
      <c r="A205" s="59"/>
      <c r="B205" s="60">
        <v>5210102</v>
      </c>
      <c r="C205" s="66"/>
      <c r="D205" s="63" t="s">
        <v>419</v>
      </c>
      <c r="E205" s="67">
        <f>IFERROR('Sample Data_2016'!E206-'Sample Data_2016'!F206,"")</f>
        <v>0</v>
      </c>
      <c r="F205" s="67">
        <f>IFERROR('Sample Data_2016'!G206-'Sample Data_2016'!H206,"")</f>
        <v>0</v>
      </c>
      <c r="G205" s="67">
        <f>IFERROR('Sample Data_2016'!I206-'Sample Data_2016'!J206,"")</f>
        <v>0</v>
      </c>
    </row>
    <row r="206" spans="1:7" ht="16.2">
      <c r="A206" s="59"/>
      <c r="B206" s="60">
        <v>5210201</v>
      </c>
      <c r="C206" s="66"/>
      <c r="D206" s="63" t="s">
        <v>420</v>
      </c>
      <c r="E206" s="67">
        <f>IFERROR('Sample Data_2016'!E207-'Sample Data_2016'!F207,"")</f>
        <v>0</v>
      </c>
      <c r="F206" s="67">
        <f>IFERROR('Sample Data_2016'!G207-'Sample Data_2016'!H207,"")</f>
        <v>354000</v>
      </c>
      <c r="G206" s="67">
        <f>IFERROR('Sample Data_2016'!I207-'Sample Data_2016'!J207,"")</f>
        <v>354000</v>
      </c>
    </row>
    <row r="207" spans="1:7" ht="16.2">
      <c r="A207" s="59"/>
      <c r="B207" s="60">
        <v>5210202</v>
      </c>
      <c r="C207" s="66"/>
      <c r="D207" s="63" t="s">
        <v>421</v>
      </c>
      <c r="E207" s="67">
        <f>IFERROR('Sample Data_2016'!E208-'Sample Data_2016'!F208,"")</f>
        <v>0</v>
      </c>
      <c r="F207" s="67">
        <f>IFERROR('Sample Data_2016'!G208-'Sample Data_2016'!H208,"")</f>
        <v>0</v>
      </c>
      <c r="G207" s="67">
        <f>IFERROR('Sample Data_2016'!I208-'Sample Data_2016'!J208,"")</f>
        <v>0</v>
      </c>
    </row>
    <row r="208" spans="1:7" ht="16.2">
      <c r="A208" s="59"/>
      <c r="B208" s="60">
        <v>5210301</v>
      </c>
      <c r="C208" s="66"/>
      <c r="D208" s="63" t="s">
        <v>422</v>
      </c>
      <c r="E208" s="67">
        <f>IFERROR('Sample Data_2016'!E209-'Sample Data_2016'!F209,"")</f>
        <v>0</v>
      </c>
      <c r="F208" s="67">
        <f>IFERROR('Sample Data_2016'!G209-'Sample Data_2016'!H209,"")</f>
        <v>671000</v>
      </c>
      <c r="G208" s="67">
        <f>IFERROR('Sample Data_2016'!I209-'Sample Data_2016'!J209,"")</f>
        <v>671000</v>
      </c>
    </row>
    <row r="209" spans="1:7" ht="16.2">
      <c r="A209" s="59"/>
      <c r="B209" s="60">
        <v>5210302</v>
      </c>
      <c r="C209" s="66"/>
      <c r="D209" s="63" t="s">
        <v>423</v>
      </c>
      <c r="E209" s="67">
        <f>IFERROR('Sample Data_2016'!E210-'Sample Data_2016'!F210,"")</f>
        <v>0</v>
      </c>
      <c r="F209" s="67">
        <f>IFERROR('Sample Data_2016'!G210-'Sample Data_2016'!H210,"")</f>
        <v>0</v>
      </c>
      <c r="G209" s="67">
        <f>IFERROR('Sample Data_2016'!I210-'Sample Data_2016'!J210,"")</f>
        <v>0</v>
      </c>
    </row>
    <row r="210" spans="1:7" ht="16.2">
      <c r="A210" s="59"/>
      <c r="B210" s="60">
        <v>5210401</v>
      </c>
      <c r="C210" s="66"/>
      <c r="D210" s="63" t="s">
        <v>424</v>
      </c>
      <c r="E210" s="67">
        <f>IFERROR('Sample Data_2016'!E211-'Sample Data_2016'!F211,"")</f>
        <v>0</v>
      </c>
      <c r="F210" s="67">
        <f>IFERROR('Sample Data_2016'!G211-'Sample Data_2016'!H211,"")</f>
        <v>421250.7</v>
      </c>
      <c r="G210" s="67">
        <f>IFERROR('Sample Data_2016'!I211-'Sample Data_2016'!J211,"")</f>
        <v>421250.7</v>
      </c>
    </row>
    <row r="211" spans="1:7" ht="16.2">
      <c r="A211" s="55"/>
      <c r="B211" s="60">
        <v>5210402</v>
      </c>
      <c r="C211" s="66"/>
      <c r="D211" s="65" t="s">
        <v>425</v>
      </c>
      <c r="E211" s="67">
        <f>IFERROR('Sample Data_2016'!E212-'Sample Data_2016'!F212,"")</f>
        <v>0</v>
      </c>
      <c r="F211" s="67">
        <f>IFERROR('Sample Data_2016'!G212-'Sample Data_2016'!H212,"")</f>
        <v>0</v>
      </c>
      <c r="G211" s="67">
        <f>IFERROR('Sample Data_2016'!I212-'Sample Data_2016'!J212,"")</f>
        <v>0</v>
      </c>
    </row>
    <row r="212" spans="1:7" ht="16.2">
      <c r="A212" s="55"/>
      <c r="B212" s="60">
        <v>5210501</v>
      </c>
      <c r="C212" s="66"/>
      <c r="D212" s="63" t="s">
        <v>167</v>
      </c>
      <c r="E212" s="67">
        <f>IFERROR('Sample Data_2016'!E213-'Sample Data_2016'!F213,"")</f>
        <v>0</v>
      </c>
      <c r="F212" s="67">
        <f>IFERROR('Sample Data_2016'!G213-'Sample Data_2016'!H213,"")</f>
        <v>163988.9</v>
      </c>
      <c r="G212" s="67">
        <f>IFERROR('Sample Data_2016'!I213-'Sample Data_2016'!J213,"")</f>
        <v>163988.9</v>
      </c>
    </row>
    <row r="213" spans="1:7" ht="16.2">
      <c r="A213" s="55"/>
      <c r="B213" s="60">
        <v>5210502</v>
      </c>
      <c r="C213" s="66"/>
      <c r="D213" s="63" t="s">
        <v>168</v>
      </c>
      <c r="E213" s="67">
        <f>IFERROR('Sample Data_2016'!E214-'Sample Data_2016'!F214,"")</f>
        <v>0</v>
      </c>
      <c r="F213" s="67">
        <f>IFERROR('Sample Data_2016'!G214-'Sample Data_2016'!H214,"")</f>
        <v>0</v>
      </c>
      <c r="G213" s="67">
        <f>IFERROR('Sample Data_2016'!I214-'Sample Data_2016'!J214,"")</f>
        <v>0</v>
      </c>
    </row>
    <row r="214" spans="1:7" ht="16.2">
      <c r="A214" s="55"/>
      <c r="B214" s="56">
        <v>5210601</v>
      </c>
      <c r="C214" s="66"/>
      <c r="D214" s="63" t="s">
        <v>169</v>
      </c>
      <c r="E214" s="67">
        <f>IFERROR('Sample Data_2016'!E215-'Sample Data_2016'!F215,"")</f>
        <v>0</v>
      </c>
      <c r="F214" s="67">
        <f>IFERROR('Sample Data_2016'!G215-'Sample Data_2016'!H215,"")</f>
        <v>30000</v>
      </c>
      <c r="G214" s="67">
        <f>IFERROR('Sample Data_2016'!I215-'Sample Data_2016'!J215,"")</f>
        <v>30000</v>
      </c>
    </row>
    <row r="215" spans="1:7" ht="16.2">
      <c r="A215" s="55"/>
      <c r="B215" s="56">
        <v>5210602</v>
      </c>
      <c r="C215" s="66"/>
      <c r="D215" s="63" t="s">
        <v>171</v>
      </c>
      <c r="E215" s="67">
        <f>IFERROR('Sample Data_2016'!E216-'Sample Data_2016'!F216,"")</f>
        <v>0</v>
      </c>
      <c r="F215" s="67">
        <f>IFERROR('Sample Data_2016'!G216-'Sample Data_2016'!H216,"")</f>
        <v>0</v>
      </c>
      <c r="G215" s="67">
        <f>IFERROR('Sample Data_2016'!I216-'Sample Data_2016'!J216,"")</f>
        <v>0</v>
      </c>
    </row>
    <row r="216" spans="1:7" ht="16.2">
      <c r="A216" s="55"/>
      <c r="B216" s="56">
        <v>5210701</v>
      </c>
      <c r="C216" s="66"/>
      <c r="D216" s="63" t="s">
        <v>170</v>
      </c>
      <c r="E216" s="67">
        <f>IFERROR('Sample Data_2016'!E217-'Sample Data_2016'!F217,"")</f>
        <v>0</v>
      </c>
      <c r="F216" s="67">
        <f>IFERROR('Sample Data_2016'!G217-'Sample Data_2016'!H217,"")</f>
        <v>0</v>
      </c>
      <c r="G216" s="67">
        <f>IFERROR('Sample Data_2016'!I217-'Sample Data_2016'!J217,"")</f>
        <v>0</v>
      </c>
    </row>
    <row r="217" spans="1:7" ht="16.2">
      <c r="A217" s="55"/>
      <c r="B217" s="56">
        <v>5210702</v>
      </c>
      <c r="C217" s="66"/>
      <c r="D217" s="63" t="s">
        <v>172</v>
      </c>
      <c r="E217" s="67">
        <f>IFERROR('Sample Data_2016'!E218-'Sample Data_2016'!F218,"")</f>
        <v>0</v>
      </c>
      <c r="F217" s="67">
        <f>IFERROR('Sample Data_2016'!G218-'Sample Data_2016'!H218,"")</f>
        <v>0</v>
      </c>
      <c r="G217" s="67">
        <f>IFERROR('Sample Data_2016'!I218-'Sample Data_2016'!J218,"")</f>
        <v>0</v>
      </c>
    </row>
    <row r="218" spans="1:7" ht="16.2">
      <c r="A218" s="55"/>
      <c r="B218" s="56">
        <v>5210801</v>
      </c>
      <c r="C218" s="66"/>
      <c r="D218" s="63" t="s">
        <v>173</v>
      </c>
      <c r="E218" s="67">
        <f>IFERROR('Sample Data_2016'!E219-'Sample Data_2016'!F219,"")</f>
        <v>0</v>
      </c>
      <c r="F218" s="67">
        <f>IFERROR('Sample Data_2016'!G219-'Sample Data_2016'!H219,"")</f>
        <v>0</v>
      </c>
      <c r="G218" s="67">
        <f>IFERROR('Sample Data_2016'!I219-'Sample Data_2016'!J219,"")</f>
        <v>0</v>
      </c>
    </row>
    <row r="219" spans="1:7" ht="16.2">
      <c r="A219" s="55"/>
      <c r="B219" s="56">
        <v>5210802</v>
      </c>
      <c r="C219" s="66"/>
      <c r="D219" s="63" t="s">
        <v>176</v>
      </c>
      <c r="E219" s="67">
        <f>IFERROR('Sample Data_2016'!E220-'Sample Data_2016'!F220,"")</f>
        <v>0</v>
      </c>
      <c r="F219" s="67">
        <f>IFERROR('Sample Data_2016'!G220-'Sample Data_2016'!H220,"")</f>
        <v>0</v>
      </c>
      <c r="G219" s="67">
        <f>IFERROR('Sample Data_2016'!I220-'Sample Data_2016'!J220,"")</f>
        <v>0</v>
      </c>
    </row>
    <row r="220" spans="1:7" ht="16.2">
      <c r="A220" s="55"/>
      <c r="B220" s="56">
        <v>5210901</v>
      </c>
      <c r="C220" s="66"/>
      <c r="D220" s="63" t="s">
        <v>174</v>
      </c>
      <c r="E220" s="67">
        <f>IFERROR('Sample Data_2016'!E221-'Sample Data_2016'!F221,"")</f>
        <v>0</v>
      </c>
      <c r="F220" s="67">
        <f>IFERROR('Sample Data_2016'!G221-'Sample Data_2016'!H221,"")</f>
        <v>0</v>
      </c>
      <c r="G220" s="67">
        <f>IFERROR('Sample Data_2016'!I221-'Sample Data_2016'!J221,"")</f>
        <v>0</v>
      </c>
    </row>
    <row r="221" spans="1:7" ht="16.2">
      <c r="A221" s="55"/>
      <c r="B221" s="56">
        <v>5210902</v>
      </c>
      <c r="C221" s="66"/>
      <c r="D221" s="63" t="s">
        <v>177</v>
      </c>
      <c r="E221" s="67">
        <f>IFERROR('Sample Data_2016'!E222-'Sample Data_2016'!F222,"")</f>
        <v>0</v>
      </c>
      <c r="F221" s="67">
        <f>IFERROR('Sample Data_2016'!G222-'Sample Data_2016'!H222,"")</f>
        <v>0</v>
      </c>
      <c r="G221" s="67">
        <f>IFERROR('Sample Data_2016'!I222-'Sample Data_2016'!J222,"")</f>
        <v>0</v>
      </c>
    </row>
    <row r="222" spans="1:7" ht="16.2">
      <c r="A222" s="55"/>
      <c r="B222" s="56">
        <v>5211001</v>
      </c>
      <c r="C222" s="66"/>
      <c r="D222" s="63" t="s">
        <v>175</v>
      </c>
      <c r="E222" s="67">
        <f>IFERROR('Sample Data_2016'!E223-'Sample Data_2016'!F223,"")</f>
        <v>0</v>
      </c>
      <c r="F222" s="67">
        <f>IFERROR('Sample Data_2016'!G223-'Sample Data_2016'!H223,"")</f>
        <v>33500</v>
      </c>
      <c r="G222" s="67">
        <f>IFERROR('Sample Data_2016'!I223-'Sample Data_2016'!J223,"")</f>
        <v>33500</v>
      </c>
    </row>
    <row r="223" spans="1:7" ht="16.2">
      <c r="A223" s="55"/>
      <c r="B223" s="56">
        <v>5211002</v>
      </c>
      <c r="C223" s="66"/>
      <c r="D223" s="63" t="s">
        <v>178</v>
      </c>
      <c r="E223" s="67">
        <f>IFERROR('Sample Data_2016'!E224-'Sample Data_2016'!F224,"")</f>
        <v>0</v>
      </c>
      <c r="F223" s="67">
        <f>IFERROR('Sample Data_2016'!G224-'Sample Data_2016'!H224,"")</f>
        <v>0</v>
      </c>
      <c r="G223" s="67">
        <f>IFERROR('Sample Data_2016'!I224-'Sample Data_2016'!J224,"")</f>
        <v>0</v>
      </c>
    </row>
    <row r="224" spans="1:7" ht="16.2">
      <c r="A224" s="55"/>
      <c r="B224" s="56">
        <v>5211101</v>
      </c>
      <c r="C224" s="66"/>
      <c r="D224" s="63" t="s">
        <v>393</v>
      </c>
      <c r="E224" s="67">
        <f>IFERROR('Sample Data_2016'!E225-'Sample Data_2016'!F225,"")</f>
        <v>0</v>
      </c>
      <c r="F224" s="67">
        <f>IFERROR('Sample Data_2016'!G225-'Sample Data_2016'!H225,"")</f>
        <v>0</v>
      </c>
      <c r="G224" s="67">
        <f>IFERROR('Sample Data_2016'!I225-'Sample Data_2016'!J225,"")</f>
        <v>0</v>
      </c>
    </row>
    <row r="225" spans="1:7" ht="16.2">
      <c r="A225" s="55"/>
      <c r="B225" s="56">
        <v>5211102</v>
      </c>
      <c r="C225" s="66"/>
      <c r="D225" s="63" t="s">
        <v>394</v>
      </c>
      <c r="E225" s="67">
        <f>IFERROR('Sample Data_2016'!E226-'Sample Data_2016'!F226,"")</f>
        <v>0</v>
      </c>
      <c r="F225" s="67">
        <f>IFERROR('Sample Data_2016'!G226-'Sample Data_2016'!H226,"")</f>
        <v>0</v>
      </c>
      <c r="G225" s="67">
        <f>IFERROR('Sample Data_2016'!I226-'Sample Data_2016'!J226,"")</f>
        <v>0</v>
      </c>
    </row>
    <row r="226" spans="1:7" ht="16.2">
      <c r="A226" s="55"/>
      <c r="B226" s="56">
        <v>52201</v>
      </c>
      <c r="C226" s="66"/>
      <c r="D226" s="63" t="s">
        <v>416</v>
      </c>
      <c r="E226" s="67">
        <f>IFERROR('Sample Data_2016'!E227-'Sample Data_2016'!F227,"")</f>
        <v>0</v>
      </c>
      <c r="F226" s="67">
        <f>IFERROR('Sample Data_2016'!G227-'Sample Data_2016'!H227,"")</f>
        <v>40000</v>
      </c>
      <c r="G226" s="67">
        <f>IFERROR('Sample Data_2016'!I227-'Sample Data_2016'!J227,"")</f>
        <v>40000</v>
      </c>
    </row>
    <row r="227" spans="1:7" ht="16.2">
      <c r="A227" s="55"/>
      <c r="B227" s="56">
        <v>52202</v>
      </c>
      <c r="C227" s="66"/>
      <c r="D227" s="63" t="s">
        <v>413</v>
      </c>
      <c r="E227" s="67">
        <f>IFERROR('Sample Data_2016'!E228-'Sample Data_2016'!F228,"")</f>
        <v>0</v>
      </c>
      <c r="F227" s="67">
        <f>IFERROR('Sample Data_2016'!G228-'Sample Data_2016'!H228,"")</f>
        <v>40000</v>
      </c>
      <c r="G227" s="67">
        <f>IFERROR('Sample Data_2016'!I228-'Sample Data_2016'!J228,"")</f>
        <v>40000</v>
      </c>
    </row>
    <row r="228" spans="1:7" ht="16.2">
      <c r="A228" s="55"/>
      <c r="B228" s="56">
        <v>52203</v>
      </c>
      <c r="C228" s="56"/>
      <c r="D228" s="63" t="s">
        <v>179</v>
      </c>
      <c r="E228" s="67">
        <f>IFERROR('Sample Data_2016'!E229-'Sample Data_2016'!F229,"")</f>
        <v>0</v>
      </c>
      <c r="F228" s="67">
        <f>IFERROR('Sample Data_2016'!G229-'Sample Data_2016'!H229,"")</f>
        <v>45019.44</v>
      </c>
      <c r="G228" s="67">
        <f>IFERROR('Sample Data_2016'!I229-'Sample Data_2016'!J229,"")</f>
        <v>45019.44</v>
      </c>
    </row>
    <row r="229" spans="1:7" ht="16.2">
      <c r="A229" s="55"/>
      <c r="B229" s="56">
        <v>52204</v>
      </c>
      <c r="C229" s="56"/>
      <c r="D229" s="63" t="s">
        <v>180</v>
      </c>
      <c r="E229" s="67">
        <f>IFERROR('Sample Data_2016'!E230-'Sample Data_2016'!F230,"")</f>
        <v>0</v>
      </c>
      <c r="F229" s="67">
        <f>IFERROR('Sample Data_2016'!G230-'Sample Data_2016'!H230,"")</f>
        <v>1000</v>
      </c>
      <c r="G229" s="67">
        <f>IFERROR('Sample Data_2016'!I230-'Sample Data_2016'!J230,"")</f>
        <v>1000</v>
      </c>
    </row>
    <row r="230" spans="1:7" ht="16.2">
      <c r="A230" s="55"/>
      <c r="B230" s="56">
        <v>52205</v>
      </c>
      <c r="C230" s="56"/>
      <c r="D230" s="63" t="s">
        <v>181</v>
      </c>
      <c r="E230" s="67">
        <f>IFERROR('Sample Data_2016'!E231-'Sample Data_2016'!F231,"")</f>
        <v>0</v>
      </c>
      <c r="F230" s="67">
        <f>IFERROR('Sample Data_2016'!G231-'Sample Data_2016'!H231,"")</f>
        <v>57682.1</v>
      </c>
      <c r="G230" s="67">
        <f>IFERROR('Sample Data_2016'!I231-'Sample Data_2016'!J231,"")</f>
        <v>57682.1</v>
      </c>
    </row>
    <row r="231" spans="1:7" ht="16.2">
      <c r="A231" s="55"/>
      <c r="B231" s="56">
        <v>52206</v>
      </c>
      <c r="C231" s="56"/>
      <c r="D231" s="63" t="s">
        <v>182</v>
      </c>
      <c r="E231" s="67">
        <f>IFERROR('Sample Data_2016'!E232-'Sample Data_2016'!F232,"")</f>
        <v>0</v>
      </c>
      <c r="F231" s="67">
        <f>IFERROR('Sample Data_2016'!G232-'Sample Data_2016'!H232,"")</f>
        <v>0</v>
      </c>
      <c r="G231" s="67">
        <f>IFERROR('Sample Data_2016'!I232-'Sample Data_2016'!J232,"")</f>
        <v>0</v>
      </c>
    </row>
    <row r="232" spans="1:7" ht="16.2">
      <c r="A232" s="55"/>
      <c r="B232" s="56">
        <v>52207</v>
      </c>
      <c r="C232" s="56"/>
      <c r="D232" s="63" t="s">
        <v>183</v>
      </c>
      <c r="E232" s="67">
        <f>IFERROR('Sample Data_2016'!E233-'Sample Data_2016'!F233,"")</f>
        <v>0</v>
      </c>
      <c r="F232" s="67">
        <f>IFERROR('Sample Data_2016'!G233-'Sample Data_2016'!H233,"")</f>
        <v>0</v>
      </c>
      <c r="G232" s="67">
        <f>IFERROR('Sample Data_2016'!I233-'Sample Data_2016'!J233,"")</f>
        <v>0</v>
      </c>
    </row>
    <row r="233" spans="1:7" ht="16.2">
      <c r="A233" s="55"/>
      <c r="B233" s="56">
        <v>52208</v>
      </c>
      <c r="C233" s="56"/>
      <c r="D233" s="63" t="s">
        <v>184</v>
      </c>
      <c r="E233" s="67">
        <f>IFERROR('Sample Data_2016'!E234-'Sample Data_2016'!F234,"")</f>
        <v>0</v>
      </c>
      <c r="F233" s="67">
        <f>IFERROR('Sample Data_2016'!G234-'Sample Data_2016'!H234,"")</f>
        <v>0</v>
      </c>
      <c r="G233" s="67">
        <f>IFERROR('Sample Data_2016'!I234-'Sample Data_2016'!J234,"")</f>
        <v>0</v>
      </c>
    </row>
    <row r="234" spans="1:7" ht="16.2">
      <c r="A234" s="55"/>
      <c r="B234" s="56">
        <v>52209</v>
      </c>
      <c r="C234" s="56"/>
      <c r="D234" s="63" t="s">
        <v>185</v>
      </c>
      <c r="E234" s="67">
        <f>IFERROR('Sample Data_2016'!E235-'Sample Data_2016'!F235,"")</f>
        <v>0</v>
      </c>
      <c r="F234" s="67">
        <f>IFERROR('Sample Data_2016'!G235-'Sample Data_2016'!H235,"")</f>
        <v>10755</v>
      </c>
      <c r="G234" s="67">
        <f>IFERROR('Sample Data_2016'!I235-'Sample Data_2016'!J235,"")</f>
        <v>10755</v>
      </c>
    </row>
    <row r="235" spans="1:7" ht="16.2">
      <c r="A235" s="55"/>
      <c r="B235" s="56">
        <v>5221001</v>
      </c>
      <c r="C235" s="66"/>
      <c r="D235" s="63" t="s">
        <v>186</v>
      </c>
      <c r="E235" s="67">
        <f>IFERROR('Sample Data_2016'!E236-'Sample Data_2016'!F236,"")</f>
        <v>0</v>
      </c>
      <c r="F235" s="67">
        <f>IFERROR('Sample Data_2016'!G236-'Sample Data_2016'!H236,"")</f>
        <v>97112.54</v>
      </c>
      <c r="G235" s="67">
        <f>IFERROR('Sample Data_2016'!I236-'Sample Data_2016'!J236,"")</f>
        <v>97112.54</v>
      </c>
    </row>
    <row r="236" spans="1:7" ht="16.2">
      <c r="A236" s="55"/>
      <c r="B236" s="56">
        <v>5221002</v>
      </c>
      <c r="C236" s="66"/>
      <c r="D236" s="63" t="s">
        <v>187</v>
      </c>
      <c r="E236" s="67">
        <f>IFERROR('Sample Data_2016'!E237-'Sample Data_2016'!F237,"")</f>
        <v>0</v>
      </c>
      <c r="F236" s="67">
        <f>IFERROR('Sample Data_2016'!G237-'Sample Data_2016'!H237,"")</f>
        <v>0</v>
      </c>
      <c r="G236" s="67">
        <f>IFERROR('Sample Data_2016'!I237-'Sample Data_2016'!J237,"")</f>
        <v>0</v>
      </c>
    </row>
    <row r="237" spans="1:7" ht="16.2">
      <c r="A237" s="55"/>
      <c r="B237" s="56">
        <v>5221101</v>
      </c>
      <c r="C237" s="66"/>
      <c r="D237" s="63" t="s">
        <v>188</v>
      </c>
      <c r="E237" s="67">
        <f>IFERROR('Sample Data_2016'!E238-'Sample Data_2016'!F238,"")</f>
        <v>0</v>
      </c>
      <c r="F237" s="67">
        <f>IFERROR('Sample Data_2016'!G238-'Sample Data_2016'!H238,"")</f>
        <v>0</v>
      </c>
      <c r="G237" s="67">
        <f>IFERROR('Sample Data_2016'!I238-'Sample Data_2016'!J238,"")</f>
        <v>0</v>
      </c>
    </row>
    <row r="238" spans="1:7" ht="16.2">
      <c r="A238" s="55"/>
      <c r="B238" s="56">
        <v>5221102</v>
      </c>
      <c r="C238" s="66"/>
      <c r="D238" s="63" t="s">
        <v>189</v>
      </c>
      <c r="E238" s="67">
        <f>IFERROR('Sample Data_2016'!E239-'Sample Data_2016'!F239,"")</f>
        <v>0</v>
      </c>
      <c r="F238" s="67">
        <f>IFERROR('Sample Data_2016'!G239-'Sample Data_2016'!H239,"")</f>
        <v>0</v>
      </c>
      <c r="G238" s="67">
        <f>IFERROR('Sample Data_2016'!I239-'Sample Data_2016'!J239,"")</f>
        <v>0</v>
      </c>
    </row>
    <row r="239" spans="1:7" ht="16.2">
      <c r="A239" s="55"/>
      <c r="B239" s="56">
        <v>52212</v>
      </c>
      <c r="C239" s="56"/>
      <c r="D239" s="63" t="s">
        <v>190</v>
      </c>
      <c r="E239" s="67">
        <f>IFERROR('Sample Data_2016'!E240-'Sample Data_2016'!F240,"")</f>
        <v>0</v>
      </c>
      <c r="F239" s="67">
        <f>IFERROR('Sample Data_2016'!G240-'Sample Data_2016'!H240,"")</f>
        <v>0</v>
      </c>
      <c r="G239" s="67">
        <f>IFERROR('Sample Data_2016'!I240-'Sample Data_2016'!J240,"")</f>
        <v>0</v>
      </c>
    </row>
    <row r="240" spans="1:7" ht="16.2">
      <c r="A240" s="55"/>
      <c r="B240" s="56">
        <v>52213</v>
      </c>
      <c r="C240" s="56"/>
      <c r="D240" s="63" t="s">
        <v>191</v>
      </c>
      <c r="E240" s="67">
        <f>IFERROR('Sample Data_2016'!E241-'Sample Data_2016'!F241,"")</f>
        <v>0</v>
      </c>
      <c r="F240" s="67">
        <f>IFERROR('Sample Data_2016'!G241-'Sample Data_2016'!H241,"")</f>
        <v>0</v>
      </c>
      <c r="G240" s="67">
        <f>IFERROR('Sample Data_2016'!I241-'Sample Data_2016'!J241,"")</f>
        <v>0</v>
      </c>
    </row>
    <row r="241" spans="1:7" ht="16.2">
      <c r="A241" s="55"/>
      <c r="B241" s="56">
        <v>52214</v>
      </c>
      <c r="C241" s="56"/>
      <c r="D241" s="63" t="s">
        <v>192</v>
      </c>
      <c r="E241" s="67">
        <f>IFERROR('Sample Data_2016'!E242-'Sample Data_2016'!F242,"")</f>
        <v>0</v>
      </c>
      <c r="F241" s="67">
        <f>IFERROR('Sample Data_2016'!G242-'Sample Data_2016'!H242,"")</f>
        <v>0</v>
      </c>
      <c r="G241" s="67">
        <f>IFERROR('Sample Data_2016'!I242-'Sample Data_2016'!J242,"")</f>
        <v>0</v>
      </c>
    </row>
    <row r="242" spans="1:7" ht="16.2">
      <c r="A242" s="55"/>
      <c r="B242" s="56">
        <v>52215</v>
      </c>
      <c r="C242" s="56"/>
      <c r="D242" s="63" t="s">
        <v>193</v>
      </c>
      <c r="E242" s="67">
        <f>IFERROR('Sample Data_2016'!E243-'Sample Data_2016'!F243,"")</f>
        <v>0</v>
      </c>
      <c r="F242" s="67">
        <f>IFERROR('Sample Data_2016'!G243-'Sample Data_2016'!H243,"")</f>
        <v>0</v>
      </c>
      <c r="G242" s="67">
        <f>IFERROR('Sample Data_2016'!I243-'Sample Data_2016'!J243,"")</f>
        <v>0</v>
      </c>
    </row>
    <row r="243" spans="1:7" ht="16.2">
      <c r="A243" s="55"/>
      <c r="B243" s="56">
        <v>52216</v>
      </c>
      <c r="C243" s="56"/>
      <c r="D243" s="63" t="s">
        <v>194</v>
      </c>
      <c r="E243" s="67">
        <f>IFERROR('Sample Data_2016'!E244-'Sample Data_2016'!F244,"")</f>
        <v>0</v>
      </c>
      <c r="F243" s="67">
        <f>IFERROR('Sample Data_2016'!G244-'Sample Data_2016'!H244,"")</f>
        <v>0</v>
      </c>
      <c r="G243" s="67">
        <f>IFERROR('Sample Data_2016'!I244-'Sample Data_2016'!J244,"")</f>
        <v>0</v>
      </c>
    </row>
    <row r="244" spans="1:7" ht="16.2">
      <c r="A244" s="55"/>
      <c r="B244" s="56">
        <v>52217</v>
      </c>
      <c r="C244" s="56"/>
      <c r="D244" s="63" t="s">
        <v>195</v>
      </c>
      <c r="E244" s="67">
        <f>IFERROR('Sample Data_2016'!E245-'Sample Data_2016'!F245,"")</f>
        <v>0</v>
      </c>
      <c r="F244" s="67">
        <f>IFERROR('Sample Data_2016'!G245-'Sample Data_2016'!H245,"")</f>
        <v>0</v>
      </c>
      <c r="G244" s="67">
        <f>IFERROR('Sample Data_2016'!I245-'Sample Data_2016'!J245,"")</f>
        <v>0</v>
      </c>
    </row>
    <row r="245" spans="1:7" ht="16.2">
      <c r="A245" s="55"/>
      <c r="B245" s="56">
        <v>52299</v>
      </c>
      <c r="C245" s="56"/>
      <c r="D245" s="63" t="s">
        <v>275</v>
      </c>
      <c r="E245" s="67">
        <f>IFERROR('Sample Data_2016'!E246-'Sample Data_2016'!F246,"")</f>
        <v>0</v>
      </c>
      <c r="F245" s="67">
        <f>IFERROR('Sample Data_2016'!G246-'Sample Data_2016'!H246,"")</f>
        <v>0</v>
      </c>
      <c r="G245" s="67">
        <f>IFERROR('Sample Data_2016'!I246-'Sample Data_2016'!J246,"")</f>
        <v>0</v>
      </c>
    </row>
    <row r="246" spans="1:7" ht="16.2">
      <c r="A246" s="55"/>
      <c r="B246" s="56">
        <v>531</v>
      </c>
      <c r="C246" s="56"/>
      <c r="D246" s="63" t="s">
        <v>276</v>
      </c>
      <c r="E246" s="67">
        <f>IFERROR('Sample Data_2016'!E247-'Sample Data_2016'!F247,"")</f>
        <v>0</v>
      </c>
      <c r="F246" s="67">
        <f>IFERROR('Sample Data_2016'!G247-'Sample Data_2016'!H247,"")</f>
        <v>0</v>
      </c>
      <c r="G246" s="67">
        <f>IFERROR('Sample Data_2016'!I247-'Sample Data_2016'!J247,"")</f>
        <v>0</v>
      </c>
    </row>
    <row r="247" spans="1:7" ht="16.2">
      <c r="A247" s="55"/>
      <c r="B247" s="56">
        <v>532</v>
      </c>
      <c r="C247" s="56"/>
      <c r="D247" s="63" t="s">
        <v>277</v>
      </c>
      <c r="E247" s="67">
        <f>IFERROR('Sample Data_2016'!E248-'Sample Data_2016'!F248,"")</f>
        <v>0</v>
      </c>
      <c r="F247" s="67">
        <f>IFERROR('Sample Data_2016'!G248-'Sample Data_2016'!H248,"")</f>
        <v>0</v>
      </c>
      <c r="G247" s="67">
        <f>IFERROR('Sample Data_2016'!I248-'Sample Data_2016'!J248,"")</f>
        <v>0</v>
      </c>
    </row>
    <row r="248" spans="1:7" ht="16.2">
      <c r="A248" s="55"/>
      <c r="B248" s="56">
        <v>533</v>
      </c>
      <c r="C248" s="56"/>
      <c r="D248" s="63" t="s">
        <v>278</v>
      </c>
      <c r="E248" s="67">
        <f>IFERROR('Sample Data_2016'!E249-'Sample Data_2016'!F249,"")</f>
        <v>0</v>
      </c>
      <c r="F248" s="67">
        <f>IFERROR('Sample Data_2016'!G249-'Sample Data_2016'!H249,"")</f>
        <v>0</v>
      </c>
      <c r="G248" s="67">
        <f>IFERROR('Sample Data_2016'!I249-'Sample Data_2016'!J249,"")</f>
        <v>0</v>
      </c>
    </row>
    <row r="249" spans="1:7" ht="16.2">
      <c r="A249" s="55"/>
      <c r="B249" s="56">
        <v>534</v>
      </c>
      <c r="C249" s="56"/>
      <c r="D249" s="63" t="s">
        <v>279</v>
      </c>
      <c r="E249" s="67">
        <f>IFERROR('Sample Data_2016'!E250-'Sample Data_2016'!F250,"")</f>
        <v>0</v>
      </c>
      <c r="F249" s="67">
        <f>IFERROR('Sample Data_2016'!G250-'Sample Data_2016'!H250,"")</f>
        <v>0</v>
      </c>
      <c r="G249" s="67">
        <f>IFERROR('Sample Data_2016'!I250-'Sample Data_2016'!J250,"")</f>
        <v>0</v>
      </c>
    </row>
    <row r="250" spans="1:7" ht="16.2">
      <c r="A250" s="55"/>
      <c r="B250" s="56">
        <v>539</v>
      </c>
      <c r="C250" s="56"/>
      <c r="D250" s="63" t="s">
        <v>280</v>
      </c>
      <c r="E250" s="67">
        <f>IFERROR('Sample Data_2016'!E251-'Sample Data_2016'!F251,"")</f>
        <v>0</v>
      </c>
      <c r="F250" s="67">
        <f>IFERROR('Sample Data_2016'!G251-'Sample Data_2016'!H251,"")</f>
        <v>0</v>
      </c>
      <c r="G250" s="67">
        <f>IFERROR('Sample Data_2016'!I251-'Sample Data_2016'!J251,"")</f>
        <v>0</v>
      </c>
    </row>
    <row r="251" spans="1:7" ht="16.2">
      <c r="A251" s="55"/>
      <c r="B251" s="56">
        <v>54101</v>
      </c>
      <c r="C251" s="56"/>
      <c r="D251" s="63" t="s">
        <v>196</v>
      </c>
      <c r="E251" s="67">
        <f>IFERROR('Sample Data_2016'!E252-'Sample Data_2016'!F252,"")</f>
        <v>0</v>
      </c>
      <c r="F251" s="67">
        <f>IFERROR('Sample Data_2016'!G252-'Sample Data_2016'!H252,"")</f>
        <v>0</v>
      </c>
      <c r="G251" s="67">
        <f>IFERROR('Sample Data_2016'!I252-'Sample Data_2016'!J252,"")</f>
        <v>0</v>
      </c>
    </row>
    <row r="252" spans="1:7" ht="16.2">
      <c r="A252" s="55"/>
      <c r="B252" s="56">
        <v>54102</v>
      </c>
      <c r="C252" s="56"/>
      <c r="D252" s="63" t="s">
        <v>197</v>
      </c>
      <c r="E252" s="67">
        <f>IFERROR('Sample Data_2016'!E253-'Sample Data_2016'!F253,"")</f>
        <v>0</v>
      </c>
      <c r="F252" s="67">
        <f>IFERROR('Sample Data_2016'!G253-'Sample Data_2016'!H253,"")</f>
        <v>0</v>
      </c>
      <c r="G252" s="67">
        <f>IFERROR('Sample Data_2016'!I253-'Sample Data_2016'!J253,"")</f>
        <v>0</v>
      </c>
    </row>
    <row r="253" spans="1:7" ht="16.2">
      <c r="A253" s="55"/>
      <c r="B253" s="56">
        <v>542</v>
      </c>
      <c r="C253" s="56"/>
      <c r="D253" s="63" t="s">
        <v>281</v>
      </c>
      <c r="E253" s="67">
        <f>IFERROR('Sample Data_2016'!E254-'Sample Data_2016'!F254,"")</f>
        <v>0</v>
      </c>
      <c r="F253" s="67">
        <f>IFERROR('Sample Data_2016'!G254-'Sample Data_2016'!H254,"")</f>
        <v>206</v>
      </c>
      <c r="G253" s="67">
        <f>IFERROR('Sample Data_2016'!I254-'Sample Data_2016'!J254,"")</f>
        <v>206</v>
      </c>
    </row>
    <row r="254" spans="1:7" ht="16.2">
      <c r="A254" s="55"/>
      <c r="B254" s="56">
        <v>543</v>
      </c>
      <c r="C254" s="56"/>
      <c r="D254" s="63" t="s">
        <v>282</v>
      </c>
      <c r="E254" s="67">
        <f>IFERROR('Sample Data_2016'!E255-'Sample Data_2016'!F255,"")</f>
        <v>0</v>
      </c>
      <c r="F254" s="67">
        <f>IFERROR('Sample Data_2016'!G255-'Sample Data_2016'!H255,"")</f>
        <v>0</v>
      </c>
      <c r="G254" s="67">
        <f>IFERROR('Sample Data_2016'!I255-'Sample Data_2016'!J255,"")</f>
        <v>0</v>
      </c>
    </row>
    <row r="255" spans="1:7" ht="16.2">
      <c r="A255" s="55"/>
      <c r="B255" s="56">
        <v>549</v>
      </c>
      <c r="C255" s="56"/>
      <c r="D255" s="63" t="s">
        <v>283</v>
      </c>
      <c r="E255" s="67">
        <f>IFERROR('Sample Data_2016'!E256-'Sample Data_2016'!F256,"")</f>
        <v>0</v>
      </c>
      <c r="F255" s="67">
        <f>IFERROR('Sample Data_2016'!G256-'Sample Data_2016'!H256,"")</f>
        <v>0</v>
      </c>
      <c r="G255" s="67">
        <f>IFERROR('Sample Data_2016'!I256-'Sample Data_2016'!J256,"")</f>
        <v>0</v>
      </c>
    </row>
    <row r="256" spans="1:7" ht="16.2">
      <c r="A256" s="55"/>
      <c r="B256" s="56">
        <v>55101</v>
      </c>
      <c r="C256" s="56"/>
      <c r="D256" s="63" t="s">
        <v>198</v>
      </c>
      <c r="E256" s="67">
        <f>IFERROR('Sample Data_2016'!E257-'Sample Data_2016'!F257,"")</f>
        <v>0</v>
      </c>
      <c r="F256" s="67">
        <f>IFERROR('Sample Data_2016'!G257-'Sample Data_2016'!H257,"")</f>
        <v>0</v>
      </c>
      <c r="G256" s="67">
        <f>IFERROR('Sample Data_2016'!I257-'Sample Data_2016'!J257,"")</f>
        <v>0</v>
      </c>
    </row>
    <row r="257" spans="1:7" ht="16.2">
      <c r="A257" s="55"/>
      <c r="B257" s="56">
        <v>55201</v>
      </c>
      <c r="C257" s="56"/>
      <c r="D257" s="63" t="s">
        <v>199</v>
      </c>
      <c r="E257" s="67">
        <f>IFERROR('Sample Data_2016'!E258-'Sample Data_2016'!F258,"")</f>
        <v>0</v>
      </c>
      <c r="F257" s="67">
        <f>IFERROR('Sample Data_2016'!G258-'Sample Data_2016'!H258,"")</f>
        <v>2388.1</v>
      </c>
      <c r="G257" s="67">
        <f>IFERROR('Sample Data_2016'!I258-'Sample Data_2016'!J258,"")</f>
        <v>2388.1</v>
      </c>
    </row>
    <row r="258" spans="1:7" ht="16.2">
      <c r="A258" s="55"/>
      <c r="B258" s="56">
        <v>55202</v>
      </c>
      <c r="C258" s="56"/>
      <c r="D258" s="63" t="s">
        <v>200</v>
      </c>
      <c r="E258" s="67">
        <f>IFERROR('Sample Data_2016'!E259-'Sample Data_2016'!F259,"")</f>
        <v>0</v>
      </c>
      <c r="F258" s="67">
        <f>IFERROR('Sample Data_2016'!G259-'Sample Data_2016'!H259,"")</f>
        <v>0</v>
      </c>
      <c r="G258" s="67">
        <f>IFERROR('Sample Data_2016'!I259-'Sample Data_2016'!J259,"")</f>
        <v>0</v>
      </c>
    </row>
    <row r="259" spans="1:7" ht="16.2">
      <c r="A259" s="55"/>
      <c r="B259" s="56">
        <v>55203</v>
      </c>
      <c r="C259" s="56"/>
      <c r="D259" s="63" t="s">
        <v>201</v>
      </c>
      <c r="E259" s="67">
        <f>IFERROR('Sample Data_2016'!E260-'Sample Data_2016'!F260,"")</f>
        <v>0</v>
      </c>
      <c r="F259" s="67">
        <f>IFERROR('Sample Data_2016'!G260-'Sample Data_2016'!H260,"")</f>
        <v>0</v>
      </c>
      <c r="G259" s="67">
        <f>IFERROR('Sample Data_2016'!I260-'Sample Data_2016'!J260,"")</f>
        <v>0</v>
      </c>
    </row>
    <row r="260" spans="1:7" ht="16.2">
      <c r="A260" s="55"/>
      <c r="B260" s="56">
        <v>55204</v>
      </c>
      <c r="C260" s="56"/>
      <c r="D260" s="63" t="s">
        <v>202</v>
      </c>
      <c r="E260" s="67">
        <f>IFERROR('Sample Data_2016'!E261-'Sample Data_2016'!F261,"")</f>
        <v>0</v>
      </c>
      <c r="F260" s="67">
        <f>IFERROR('Sample Data_2016'!G261-'Sample Data_2016'!H261,"")</f>
        <v>0</v>
      </c>
      <c r="G260" s="67">
        <f>IFERROR('Sample Data_2016'!I261-'Sample Data_2016'!J261,"")</f>
        <v>0</v>
      </c>
    </row>
    <row r="261" spans="1:7" ht="16.2">
      <c r="A261" s="55"/>
      <c r="B261" s="56">
        <v>55205</v>
      </c>
      <c r="C261" s="56"/>
      <c r="D261" s="63" t="s">
        <v>203</v>
      </c>
      <c r="E261" s="67">
        <f>IFERROR('Sample Data_2016'!E262-'Sample Data_2016'!F262,"")</f>
        <v>0</v>
      </c>
      <c r="F261" s="67">
        <f>IFERROR('Sample Data_2016'!G262-'Sample Data_2016'!H262,"")</f>
        <v>2814</v>
      </c>
      <c r="G261" s="67">
        <f>IFERROR('Sample Data_2016'!I262-'Sample Data_2016'!J262,"")</f>
        <v>2814</v>
      </c>
    </row>
    <row r="262" spans="1:7" ht="16.2">
      <c r="A262" s="55"/>
      <c r="B262" s="56">
        <v>55206</v>
      </c>
      <c r="C262" s="56"/>
      <c r="D262" s="63" t="s">
        <v>204</v>
      </c>
      <c r="E262" s="67">
        <f>IFERROR('Sample Data_2016'!E263-'Sample Data_2016'!F263,"")</f>
        <v>0</v>
      </c>
      <c r="F262" s="67">
        <f>IFERROR('Sample Data_2016'!G263-'Sample Data_2016'!H263,"")</f>
        <v>0</v>
      </c>
      <c r="G262" s="67">
        <f>IFERROR('Sample Data_2016'!I263-'Sample Data_2016'!J263,"")</f>
        <v>0</v>
      </c>
    </row>
    <row r="263" spans="1:7" ht="16.2">
      <c r="A263" s="55"/>
      <c r="B263" s="56">
        <v>55207</v>
      </c>
      <c r="C263" s="56"/>
      <c r="D263" s="63" t="s">
        <v>205</v>
      </c>
      <c r="E263" s="67">
        <f>IFERROR('Sample Data_2016'!E264-'Sample Data_2016'!F264,"")</f>
        <v>0</v>
      </c>
      <c r="F263" s="67">
        <f>IFERROR('Sample Data_2016'!G264-'Sample Data_2016'!H264,"")</f>
        <v>0</v>
      </c>
      <c r="G263" s="67">
        <f>IFERROR('Sample Data_2016'!I264-'Sample Data_2016'!J264,"")</f>
        <v>0</v>
      </c>
    </row>
    <row r="264" spans="1:7" ht="16.2">
      <c r="A264" s="55"/>
      <c r="B264" s="56">
        <v>55209</v>
      </c>
      <c r="C264" s="56"/>
      <c r="D264" s="63" t="s">
        <v>206</v>
      </c>
      <c r="E264" s="67">
        <f>IFERROR('Sample Data_2016'!E265-'Sample Data_2016'!F265,"")</f>
        <v>0</v>
      </c>
      <c r="F264" s="67">
        <f>IFERROR('Sample Data_2016'!G265-'Sample Data_2016'!H265,"")</f>
        <v>0</v>
      </c>
      <c r="G264" s="67">
        <f>IFERROR('Sample Data_2016'!I265-'Sample Data_2016'!J265,"")</f>
        <v>0</v>
      </c>
    </row>
    <row r="265" spans="1:7" ht="16.2">
      <c r="A265" s="55"/>
      <c r="B265" s="56">
        <v>55210</v>
      </c>
      <c r="C265" s="56"/>
      <c r="D265" s="63" t="s">
        <v>207</v>
      </c>
      <c r="E265" s="67">
        <f>IFERROR('Sample Data_2016'!E266-'Sample Data_2016'!F266,"")</f>
        <v>0</v>
      </c>
      <c r="F265" s="67">
        <f>IFERROR('Sample Data_2016'!G266-'Sample Data_2016'!H266,"")</f>
        <v>0</v>
      </c>
      <c r="G265" s="67">
        <f>IFERROR('Sample Data_2016'!I266-'Sample Data_2016'!J266,"")</f>
        <v>0</v>
      </c>
    </row>
    <row r="266" spans="1:7" ht="16.2">
      <c r="A266" s="55"/>
      <c r="B266" s="56">
        <v>55211</v>
      </c>
      <c r="C266" s="56"/>
      <c r="D266" s="63" t="s">
        <v>208</v>
      </c>
      <c r="E266" s="67">
        <f>IFERROR('Sample Data_2016'!E267-'Sample Data_2016'!F267,"")</f>
        <v>0</v>
      </c>
      <c r="F266" s="67">
        <f>IFERROR('Sample Data_2016'!G267-'Sample Data_2016'!H267,"")</f>
        <v>0</v>
      </c>
      <c r="G266" s="67">
        <f>IFERROR('Sample Data_2016'!I267-'Sample Data_2016'!J267,"")</f>
        <v>0</v>
      </c>
    </row>
    <row r="267" spans="1:7" ht="16.2">
      <c r="A267" s="55"/>
      <c r="B267" s="56">
        <v>55212</v>
      </c>
      <c r="C267" s="56"/>
      <c r="D267" s="63" t="s">
        <v>209</v>
      </c>
      <c r="E267" s="67">
        <f>IFERROR('Sample Data_2016'!E268-'Sample Data_2016'!F268,"")</f>
        <v>0</v>
      </c>
      <c r="F267" s="67">
        <f>IFERROR('Sample Data_2016'!G268-'Sample Data_2016'!H268,"")</f>
        <v>0</v>
      </c>
      <c r="G267" s="67">
        <f>IFERROR('Sample Data_2016'!I268-'Sample Data_2016'!J268,"")</f>
        <v>0</v>
      </c>
    </row>
    <row r="268" spans="1:7" ht="16.2">
      <c r="A268" s="55"/>
      <c r="B268" s="56">
        <v>55301</v>
      </c>
      <c r="C268" s="56"/>
      <c r="D268" s="63" t="s">
        <v>210</v>
      </c>
      <c r="E268" s="67">
        <f>IFERROR('Sample Data_2016'!E269-'Sample Data_2016'!F269,"")</f>
        <v>0</v>
      </c>
      <c r="F268" s="67">
        <f>IFERROR('Sample Data_2016'!G269-'Sample Data_2016'!H269,"")</f>
        <v>0</v>
      </c>
      <c r="G268" s="67">
        <f>IFERROR('Sample Data_2016'!I269-'Sample Data_2016'!J269,"")</f>
        <v>0</v>
      </c>
    </row>
    <row r="269" spans="1:7" ht="16.2">
      <c r="A269" s="55"/>
      <c r="B269" s="56">
        <v>55302</v>
      </c>
      <c r="C269" s="56"/>
      <c r="D269" s="63" t="s">
        <v>211</v>
      </c>
      <c r="E269" s="67">
        <f>IFERROR('Sample Data_2016'!E270-'Sample Data_2016'!F270,"")</f>
        <v>0</v>
      </c>
      <c r="F269" s="67">
        <f>IFERROR('Sample Data_2016'!G270-'Sample Data_2016'!H270,"")</f>
        <v>0</v>
      </c>
      <c r="G269" s="67">
        <f>IFERROR('Sample Data_2016'!I270-'Sample Data_2016'!J270,"")</f>
        <v>0</v>
      </c>
    </row>
    <row r="270" spans="1:7" ht="16.2">
      <c r="A270" s="55"/>
      <c r="B270" s="56">
        <v>55309</v>
      </c>
      <c r="C270" s="56"/>
      <c r="D270" s="63" t="s">
        <v>212</v>
      </c>
      <c r="E270" s="67">
        <f>IFERROR('Sample Data_2016'!E271-'Sample Data_2016'!F271,"")</f>
        <v>0</v>
      </c>
      <c r="F270" s="67">
        <f>IFERROR('Sample Data_2016'!G271-'Sample Data_2016'!H271,"")</f>
        <v>0</v>
      </c>
      <c r="G270" s="67">
        <f>IFERROR('Sample Data_2016'!I271-'Sample Data_2016'!J271,"")</f>
        <v>0</v>
      </c>
    </row>
    <row r="271" spans="1:7" ht="16.2">
      <c r="A271" s="55"/>
      <c r="B271" s="56">
        <v>55401</v>
      </c>
      <c r="C271" s="56"/>
      <c r="D271" s="63" t="s">
        <v>213</v>
      </c>
      <c r="E271" s="67">
        <f>IFERROR('Sample Data_2016'!E272-'Sample Data_2016'!F272,"")</f>
        <v>0</v>
      </c>
      <c r="F271" s="67">
        <f>IFERROR('Sample Data_2016'!G272-'Sample Data_2016'!H272,"")</f>
        <v>0</v>
      </c>
      <c r="G271" s="67">
        <f>IFERROR('Sample Data_2016'!I272-'Sample Data_2016'!J272,"")</f>
        <v>0</v>
      </c>
    </row>
    <row r="272" spans="1:7" ht="16.2">
      <c r="A272" s="55"/>
      <c r="B272" s="56">
        <v>55402</v>
      </c>
      <c r="C272" s="56"/>
      <c r="D272" s="63" t="s">
        <v>214</v>
      </c>
      <c r="E272" s="67">
        <f>IFERROR('Sample Data_2016'!E273-'Sample Data_2016'!F273,"")</f>
        <v>0</v>
      </c>
      <c r="F272" s="67">
        <f>IFERROR('Sample Data_2016'!G273-'Sample Data_2016'!H273,"")</f>
        <v>0</v>
      </c>
      <c r="G272" s="67">
        <f>IFERROR('Sample Data_2016'!I273-'Sample Data_2016'!J273,"")</f>
        <v>0</v>
      </c>
    </row>
    <row r="273" spans="1:7" ht="16.2">
      <c r="A273" s="55"/>
      <c r="B273" s="56">
        <v>55403</v>
      </c>
      <c r="C273" s="56"/>
      <c r="D273" s="63" t="s">
        <v>215</v>
      </c>
      <c r="E273" s="67">
        <f>IFERROR('Sample Data_2016'!E274-'Sample Data_2016'!F274,"")</f>
        <v>0</v>
      </c>
      <c r="F273" s="67">
        <f>IFERROR('Sample Data_2016'!G274-'Sample Data_2016'!H274,"")</f>
        <v>0</v>
      </c>
      <c r="G273" s="67">
        <f>IFERROR('Sample Data_2016'!I274-'Sample Data_2016'!J274,"")</f>
        <v>0</v>
      </c>
    </row>
    <row r="274" spans="1:7" ht="16.2">
      <c r="A274" s="55"/>
      <c r="B274" s="56">
        <v>55501</v>
      </c>
      <c r="C274" s="56"/>
      <c r="D274" s="63" t="s">
        <v>216</v>
      </c>
      <c r="E274" s="67">
        <f>IFERROR('Sample Data_2016'!E275-'Sample Data_2016'!F275,"")</f>
        <v>0</v>
      </c>
      <c r="F274" s="67">
        <f>IFERROR('Sample Data_2016'!G275-'Sample Data_2016'!H275,"")</f>
        <v>0</v>
      </c>
      <c r="G274" s="67">
        <f>IFERROR('Sample Data_2016'!I275-'Sample Data_2016'!J275,"")</f>
        <v>0</v>
      </c>
    </row>
    <row r="275" spans="1:7" ht="16.2">
      <c r="A275" s="55"/>
      <c r="B275" s="56">
        <v>55502</v>
      </c>
      <c r="C275" s="56"/>
      <c r="D275" s="63" t="s">
        <v>217</v>
      </c>
      <c r="E275" s="67">
        <f>IFERROR('Sample Data_2016'!E276-'Sample Data_2016'!F276,"")</f>
        <v>0</v>
      </c>
      <c r="F275" s="67">
        <f>IFERROR('Sample Data_2016'!G276-'Sample Data_2016'!H276,"")</f>
        <v>3957.6</v>
      </c>
      <c r="G275" s="67">
        <f>IFERROR('Sample Data_2016'!I276-'Sample Data_2016'!J276,"")</f>
        <v>3957.6</v>
      </c>
    </row>
    <row r="276" spans="1:7" ht="16.2">
      <c r="A276" s="55"/>
      <c r="B276" s="56">
        <v>55503</v>
      </c>
      <c r="C276" s="56"/>
      <c r="D276" s="63" t="s">
        <v>218</v>
      </c>
      <c r="E276" s="67">
        <f>IFERROR('Sample Data_2016'!E277-'Sample Data_2016'!F277,"")</f>
        <v>0</v>
      </c>
      <c r="F276" s="67">
        <f>IFERROR('Sample Data_2016'!G277-'Sample Data_2016'!H277,"")</f>
        <v>0</v>
      </c>
      <c r="G276" s="67">
        <f>IFERROR('Sample Data_2016'!I277-'Sample Data_2016'!J277,"")</f>
        <v>0</v>
      </c>
    </row>
    <row r="277" spans="1:7" ht="16.2">
      <c r="A277" s="55"/>
      <c r="B277" s="56">
        <v>55504</v>
      </c>
      <c r="C277" s="56"/>
      <c r="D277" s="63" t="s">
        <v>219</v>
      </c>
      <c r="E277" s="67">
        <f>IFERROR('Sample Data_2016'!E278-'Sample Data_2016'!F278,"")</f>
        <v>0</v>
      </c>
      <c r="F277" s="67">
        <f>IFERROR('Sample Data_2016'!G278-'Sample Data_2016'!H278,"")</f>
        <v>0</v>
      </c>
      <c r="G277" s="67">
        <f>IFERROR('Sample Data_2016'!I278-'Sample Data_2016'!J278,"")</f>
        <v>0</v>
      </c>
    </row>
    <row r="278" spans="1:7" ht="16.2">
      <c r="A278" s="55"/>
      <c r="B278" s="56">
        <v>55509</v>
      </c>
      <c r="C278" s="56"/>
      <c r="D278" s="63" t="s">
        <v>220</v>
      </c>
      <c r="E278" s="67">
        <f>IFERROR('Sample Data_2016'!E279-'Sample Data_2016'!F279,"")</f>
        <v>0</v>
      </c>
      <c r="F278" s="67">
        <f>IFERROR('Sample Data_2016'!G279-'Sample Data_2016'!H279,"")</f>
        <v>0</v>
      </c>
      <c r="G278" s="67">
        <f>IFERROR('Sample Data_2016'!I279-'Sample Data_2016'!J279,"")</f>
        <v>0</v>
      </c>
    </row>
    <row r="279" spans="1:7" ht="16.2">
      <c r="A279" s="55"/>
      <c r="B279" s="56">
        <v>55601</v>
      </c>
      <c r="C279" s="56"/>
      <c r="D279" s="63" t="s">
        <v>221</v>
      </c>
      <c r="E279" s="67">
        <f>IFERROR('Sample Data_2016'!E280-'Sample Data_2016'!F280,"")</f>
        <v>0</v>
      </c>
      <c r="F279" s="67">
        <f>IFERROR('Sample Data_2016'!G280-'Sample Data_2016'!H280,"")</f>
        <v>0</v>
      </c>
      <c r="G279" s="67">
        <f>IFERROR('Sample Data_2016'!I280-'Sample Data_2016'!J280,"")</f>
        <v>0</v>
      </c>
    </row>
    <row r="280" spans="1:7" ht="16.2">
      <c r="A280" s="55"/>
      <c r="B280" s="56">
        <v>55701</v>
      </c>
      <c r="C280" s="56"/>
      <c r="D280" s="63" t="s">
        <v>222</v>
      </c>
      <c r="E280" s="67">
        <f>IFERROR('Sample Data_2016'!E281-'Sample Data_2016'!F281,"")</f>
        <v>0</v>
      </c>
      <c r="F280" s="67">
        <f>IFERROR('Sample Data_2016'!G281-'Sample Data_2016'!H281,"")</f>
        <v>0</v>
      </c>
      <c r="G280" s="67">
        <f>IFERROR('Sample Data_2016'!I281-'Sample Data_2016'!J281,"")</f>
        <v>0</v>
      </c>
    </row>
    <row r="281" spans="1:7" ht="16.2">
      <c r="A281" s="55"/>
      <c r="B281" s="56">
        <v>55702</v>
      </c>
      <c r="C281" s="56"/>
      <c r="D281" s="63" t="s">
        <v>223</v>
      </c>
      <c r="E281" s="67">
        <f>IFERROR('Sample Data_2016'!E282-'Sample Data_2016'!F282,"")</f>
        <v>0</v>
      </c>
      <c r="F281" s="67">
        <f>IFERROR('Sample Data_2016'!G282-'Sample Data_2016'!H282,"")</f>
        <v>5567.78</v>
      </c>
      <c r="G281" s="67">
        <f>IFERROR('Sample Data_2016'!I282-'Sample Data_2016'!J282,"")</f>
        <v>5567.78</v>
      </c>
    </row>
    <row r="282" spans="1:7" ht="16.2">
      <c r="A282" s="55"/>
      <c r="B282" s="56">
        <v>55703</v>
      </c>
      <c r="C282" s="56"/>
      <c r="D282" s="63" t="s">
        <v>224</v>
      </c>
      <c r="E282" s="67">
        <f>IFERROR('Sample Data_2016'!E283-'Sample Data_2016'!F283,"")</f>
        <v>0</v>
      </c>
      <c r="F282" s="67">
        <f>IFERROR('Sample Data_2016'!G283-'Sample Data_2016'!H283,"")</f>
        <v>0</v>
      </c>
      <c r="G282" s="67">
        <f>IFERROR('Sample Data_2016'!I283-'Sample Data_2016'!J283,"")</f>
        <v>0</v>
      </c>
    </row>
    <row r="283" spans="1:7" ht="16.2">
      <c r="A283" s="55"/>
      <c r="B283" s="56">
        <v>561</v>
      </c>
      <c r="C283" s="56"/>
      <c r="D283" s="63" t="s">
        <v>284</v>
      </c>
      <c r="E283" s="67">
        <f>IFERROR('Sample Data_2016'!E284-'Sample Data_2016'!F284,"")</f>
        <v>0</v>
      </c>
      <c r="F283" s="67">
        <f>IFERROR('Sample Data_2016'!G284-'Sample Data_2016'!H284,"")</f>
        <v>0</v>
      </c>
      <c r="G283" s="67">
        <f>IFERROR('Sample Data_2016'!I284-'Sample Data_2016'!J284,"")</f>
        <v>0</v>
      </c>
    </row>
    <row r="284" spans="1:7" ht="16.2">
      <c r="A284" s="55"/>
      <c r="B284" s="56">
        <v>562</v>
      </c>
      <c r="C284" s="56"/>
      <c r="D284" s="63" t="s">
        <v>285</v>
      </c>
      <c r="E284" s="67">
        <f>IFERROR('Sample Data_2016'!E285-'Sample Data_2016'!F285,"")</f>
        <v>0</v>
      </c>
      <c r="F284" s="67">
        <f>IFERROR('Sample Data_2016'!G285-'Sample Data_2016'!H285,"")</f>
        <v>0</v>
      </c>
      <c r="G284" s="67">
        <f>IFERROR('Sample Data_2016'!I285-'Sample Data_2016'!J285,"")</f>
        <v>0</v>
      </c>
    </row>
    <row r="285" spans="1:7" ht="16.2">
      <c r="A285" s="55"/>
      <c r="B285" s="56">
        <v>563</v>
      </c>
      <c r="C285" s="56"/>
      <c r="D285" s="63" t="s">
        <v>286</v>
      </c>
      <c r="E285" s="67">
        <f>IFERROR('Sample Data_2016'!E286-'Sample Data_2016'!F286,"")</f>
        <v>0</v>
      </c>
      <c r="F285" s="67">
        <f>IFERROR('Sample Data_2016'!G286-'Sample Data_2016'!H286,"")</f>
        <v>0</v>
      </c>
      <c r="G285" s="67">
        <f>IFERROR('Sample Data_2016'!I286-'Sample Data_2016'!J286,"")</f>
        <v>0</v>
      </c>
    </row>
    <row r="286" spans="1:7" ht="16.2">
      <c r="A286" s="55"/>
      <c r="B286" s="56">
        <v>564</v>
      </c>
      <c r="C286" s="56"/>
      <c r="D286" s="63" t="s">
        <v>287</v>
      </c>
      <c r="E286" s="67">
        <f>IFERROR('Sample Data_2016'!E287-'Sample Data_2016'!F287,"")</f>
        <v>0</v>
      </c>
      <c r="F286" s="67">
        <f>IFERROR('Sample Data_2016'!G287-'Sample Data_2016'!H287,"")</f>
        <v>0</v>
      </c>
      <c r="G286" s="67">
        <f>IFERROR('Sample Data_2016'!I287-'Sample Data_2016'!J287,"")</f>
        <v>0</v>
      </c>
    </row>
    <row r="287" spans="1:7" ht="16.2">
      <c r="A287" s="55"/>
      <c r="B287" s="56">
        <v>565</v>
      </c>
      <c r="C287" s="56"/>
      <c r="D287" s="63" t="s">
        <v>288</v>
      </c>
      <c r="E287" s="67">
        <f>IFERROR('Sample Data_2016'!E288-'Sample Data_2016'!F288,"")</f>
        <v>0</v>
      </c>
      <c r="F287" s="67">
        <f>IFERROR('Sample Data_2016'!G288-'Sample Data_2016'!H288,"")</f>
        <v>0</v>
      </c>
      <c r="G287" s="67">
        <f>IFERROR('Sample Data_2016'!I288-'Sample Data_2016'!J288,"")</f>
        <v>0</v>
      </c>
    </row>
    <row r="288" spans="1:7" ht="16.2">
      <c r="A288" s="55"/>
      <c r="B288" s="56">
        <v>566</v>
      </c>
      <c r="C288" s="56"/>
      <c r="D288" s="63" t="s">
        <v>289</v>
      </c>
      <c r="E288" s="67">
        <f>IFERROR('Sample Data_2016'!E289-'Sample Data_2016'!F289,"")</f>
        <v>0</v>
      </c>
      <c r="F288" s="67">
        <f>IFERROR('Sample Data_2016'!G289-'Sample Data_2016'!H289,"")</f>
        <v>0</v>
      </c>
      <c r="G288" s="67">
        <f>IFERROR('Sample Data_2016'!I289-'Sample Data_2016'!J289,"")</f>
        <v>0</v>
      </c>
    </row>
    <row r="289" spans="1:7" ht="16.2">
      <c r="A289" s="55"/>
      <c r="B289" s="56">
        <v>56701</v>
      </c>
      <c r="C289" s="56"/>
      <c r="D289" s="63" t="s">
        <v>417</v>
      </c>
      <c r="E289" s="67">
        <f>IFERROR('Sample Data_2016'!E290-'Sample Data_2016'!F290,"")</f>
        <v>0</v>
      </c>
      <c r="F289" s="67">
        <f>IFERROR('Sample Data_2016'!G290-'Sample Data_2016'!H290,"")</f>
        <v>0</v>
      </c>
      <c r="G289" s="67">
        <f>IFERROR('Sample Data_2016'!I290-'Sample Data_2016'!J290,"")</f>
        <v>0</v>
      </c>
    </row>
    <row r="290" spans="1:7" ht="16.2">
      <c r="A290" s="55"/>
      <c r="B290" s="56">
        <v>56702</v>
      </c>
      <c r="C290" s="56"/>
      <c r="D290" s="63" t="s">
        <v>225</v>
      </c>
      <c r="E290" s="67">
        <f>IFERROR('Sample Data_2016'!E291-'Sample Data_2016'!F291,"")</f>
        <v>0</v>
      </c>
      <c r="F290" s="67">
        <f>IFERROR('Sample Data_2016'!G291-'Sample Data_2016'!H291,"")</f>
        <v>0</v>
      </c>
      <c r="G290" s="67">
        <f>IFERROR('Sample Data_2016'!I291-'Sample Data_2016'!J291,"")</f>
        <v>0</v>
      </c>
    </row>
    <row r="291" spans="1:7" ht="16.2">
      <c r="A291" s="55"/>
      <c r="B291" s="56">
        <v>56703</v>
      </c>
      <c r="C291" s="56"/>
      <c r="D291" s="63" t="s">
        <v>226</v>
      </c>
      <c r="E291" s="67">
        <f>IFERROR('Sample Data_2016'!E292-'Sample Data_2016'!F292,"")</f>
        <v>0</v>
      </c>
      <c r="F291" s="67">
        <f>IFERROR('Sample Data_2016'!G292-'Sample Data_2016'!H292,"")</f>
        <v>0</v>
      </c>
      <c r="G291" s="67">
        <f>IFERROR('Sample Data_2016'!I292-'Sample Data_2016'!J292,"")</f>
        <v>0</v>
      </c>
    </row>
    <row r="292" spans="1:7" ht="16.2">
      <c r="A292" s="55"/>
      <c r="B292" s="56">
        <v>56704</v>
      </c>
      <c r="C292" s="56"/>
      <c r="D292" s="63" t="s">
        <v>227</v>
      </c>
      <c r="E292" s="67">
        <f>IFERROR('Sample Data_2016'!E293-'Sample Data_2016'!F293,"")</f>
        <v>0</v>
      </c>
      <c r="F292" s="67">
        <f>IFERROR('Sample Data_2016'!G293-'Sample Data_2016'!H293,"")</f>
        <v>0</v>
      </c>
      <c r="G292" s="67">
        <f>IFERROR('Sample Data_2016'!I293-'Sample Data_2016'!J293,"")</f>
        <v>0</v>
      </c>
    </row>
    <row r="293" spans="1:7" ht="16.2">
      <c r="A293" s="55"/>
      <c r="B293" s="56">
        <v>56799</v>
      </c>
      <c r="C293" s="56"/>
      <c r="D293" s="63" t="s">
        <v>228</v>
      </c>
      <c r="E293" s="67">
        <f>IFERROR('Sample Data_2016'!E294-'Sample Data_2016'!F294,"")</f>
        <v>0</v>
      </c>
      <c r="F293" s="67">
        <f>IFERROR('Sample Data_2016'!G294-'Sample Data_2016'!H294,"")</f>
        <v>0</v>
      </c>
      <c r="G293" s="67">
        <f>IFERROR('Sample Data_2016'!I294-'Sample Data_2016'!J294,"")</f>
        <v>0</v>
      </c>
    </row>
    <row r="294" spans="1:7" ht="16.2">
      <c r="A294" s="55"/>
      <c r="B294" s="56">
        <v>56801</v>
      </c>
      <c r="C294" s="56"/>
      <c r="D294" s="64" t="s">
        <v>395</v>
      </c>
      <c r="E294" s="67">
        <f>IFERROR('Sample Data_2016'!E295-'Sample Data_2016'!F295,"")</f>
        <v>0</v>
      </c>
      <c r="F294" s="67">
        <f>IFERROR('Sample Data_2016'!G295-'Sample Data_2016'!H295,"")</f>
        <v>0</v>
      </c>
      <c r="G294" s="67">
        <f>IFERROR('Sample Data_2016'!I295-'Sample Data_2016'!J295,"")</f>
        <v>0</v>
      </c>
    </row>
    <row r="295" spans="1:7" ht="16.2">
      <c r="A295" s="55"/>
      <c r="B295" s="56">
        <v>56802</v>
      </c>
      <c r="C295" s="56"/>
      <c r="D295" s="64" t="s">
        <v>396</v>
      </c>
      <c r="E295" s="67">
        <f>IFERROR('Sample Data_2016'!E296-'Sample Data_2016'!F296,"")</f>
        <v>0</v>
      </c>
      <c r="F295" s="67">
        <f>IFERROR('Sample Data_2016'!G296-'Sample Data_2016'!H296,"")</f>
        <v>0</v>
      </c>
      <c r="G295" s="67">
        <f>IFERROR('Sample Data_2016'!I296-'Sample Data_2016'!J296,"")</f>
        <v>0</v>
      </c>
    </row>
    <row r="296" spans="1:7" ht="16.2">
      <c r="A296" s="55"/>
      <c r="B296" s="56">
        <v>569</v>
      </c>
      <c r="C296" s="56"/>
      <c r="D296" s="63" t="s">
        <v>290</v>
      </c>
      <c r="E296" s="67">
        <f>IFERROR('Sample Data_2016'!E297-'Sample Data_2016'!F297,"")</f>
        <v>0</v>
      </c>
      <c r="F296" s="67">
        <f>IFERROR('Sample Data_2016'!G297-'Sample Data_2016'!H297,"")</f>
        <v>5466.6</v>
      </c>
      <c r="G296" s="67">
        <f>IFERROR('Sample Data_2016'!I297-'Sample Data_2016'!J297,"")</f>
        <v>5466.6</v>
      </c>
    </row>
    <row r="297" spans="1:7" ht="16.2">
      <c r="A297" s="55"/>
      <c r="B297" s="56">
        <v>801</v>
      </c>
      <c r="C297" s="56"/>
      <c r="D297" s="63" t="s">
        <v>397</v>
      </c>
      <c r="E297" s="67">
        <f>IFERROR('Sample Data_2016'!E298-'Sample Data_2016'!F298,"")</f>
        <v>0</v>
      </c>
      <c r="F297" s="67">
        <f>IFERROR('Sample Data_2016'!G298-'Sample Data_2016'!H298,"")</f>
        <v>-3800</v>
      </c>
      <c r="G297" s="67">
        <f>IFERROR('Sample Data_2016'!I298-'Sample Data_2016'!J298,"")</f>
        <v>-3800</v>
      </c>
    </row>
    <row r="298" spans="1:7" ht="16.2">
      <c r="A298" s="55"/>
      <c r="B298" s="56">
        <v>802</v>
      </c>
      <c r="C298" s="56"/>
      <c r="D298" s="63" t="s">
        <v>398</v>
      </c>
      <c r="E298" s="67">
        <f>IFERROR('Sample Data_2016'!E299-'Sample Data_2016'!F299,"")</f>
        <v>0</v>
      </c>
      <c r="F298" s="67">
        <f>IFERROR('Sample Data_2016'!G299-'Sample Data_2016'!H299,"")</f>
        <v>3800</v>
      </c>
      <c r="G298" s="67">
        <f>IFERROR('Sample Data_2016'!I299-'Sample Data_2016'!J299,"")</f>
        <v>3800</v>
      </c>
    </row>
    <row r="299" spans="1:7" ht="16.2">
      <c r="A299" s="56"/>
      <c r="B299" s="56">
        <v>81101</v>
      </c>
      <c r="C299" s="56"/>
      <c r="D299" s="63" t="s">
        <v>229</v>
      </c>
      <c r="E299" s="67">
        <f>IFERROR('Sample Data_2016'!E300-'Sample Data_2016'!F300,"")</f>
        <v>0</v>
      </c>
      <c r="F299" s="67">
        <f>IFERROR('Sample Data_2016'!G300-'Sample Data_2016'!H300,"")</f>
        <v>-124</v>
      </c>
      <c r="G299" s="67">
        <f>IFERROR('Sample Data_2016'!I300-'Sample Data_2016'!J300,"")</f>
        <v>-124</v>
      </c>
    </row>
    <row r="300" spans="1:7" ht="16.2">
      <c r="A300" s="56"/>
      <c r="B300" s="56">
        <v>81102</v>
      </c>
      <c r="C300" s="56"/>
      <c r="D300" s="63" t="s">
        <v>230</v>
      </c>
      <c r="E300" s="67">
        <f>IFERROR('Sample Data_2016'!E301-'Sample Data_2016'!F301,"")</f>
        <v>0</v>
      </c>
      <c r="F300" s="67">
        <f>IFERROR('Sample Data_2016'!G301-'Sample Data_2016'!H301,"")</f>
        <v>60</v>
      </c>
      <c r="G300" s="67">
        <f>IFERROR('Sample Data_2016'!I301-'Sample Data_2016'!J301,"")</f>
        <v>60</v>
      </c>
    </row>
    <row r="301" spans="1:7" ht="16.2">
      <c r="A301" s="56"/>
      <c r="B301" s="56">
        <v>81103</v>
      </c>
      <c r="C301" s="56"/>
      <c r="D301" s="63" t="s">
        <v>231</v>
      </c>
      <c r="E301" s="67">
        <f>IFERROR('Sample Data_2016'!E302-'Sample Data_2016'!F302,"")</f>
        <v>0</v>
      </c>
      <c r="F301" s="67">
        <f>IFERROR('Sample Data_2016'!G302-'Sample Data_2016'!H302,"")</f>
        <v>0</v>
      </c>
      <c r="G301" s="67">
        <f>IFERROR('Sample Data_2016'!I302-'Sample Data_2016'!J302,"")</f>
        <v>0</v>
      </c>
    </row>
    <row r="302" spans="1:7" ht="16.2">
      <c r="A302" s="56"/>
      <c r="B302" s="56">
        <v>81104</v>
      </c>
      <c r="C302" s="56"/>
      <c r="D302" s="63" t="s">
        <v>399</v>
      </c>
      <c r="E302" s="67">
        <f>IFERROR('Sample Data_2016'!E303-'Sample Data_2016'!F303,"")</f>
        <v>0</v>
      </c>
      <c r="F302" s="67">
        <f>IFERROR('Sample Data_2016'!G303-'Sample Data_2016'!H303,"")</f>
        <v>0</v>
      </c>
      <c r="G302" s="67">
        <f>IFERROR('Sample Data_2016'!I303-'Sample Data_2016'!J303,"")</f>
        <v>0</v>
      </c>
    </row>
    <row r="303" spans="1:7" ht="16.2">
      <c r="A303" s="56"/>
      <c r="B303" s="56">
        <v>81105</v>
      </c>
      <c r="C303" s="56"/>
      <c r="D303" s="64" t="s">
        <v>400</v>
      </c>
      <c r="E303" s="67">
        <f>IFERROR('Sample Data_2016'!E304-'Sample Data_2016'!F304,"")</f>
        <v>0</v>
      </c>
      <c r="F303" s="67">
        <f>IFERROR('Sample Data_2016'!G304-'Sample Data_2016'!H304,"")</f>
        <v>32</v>
      </c>
      <c r="G303" s="67">
        <f>IFERROR('Sample Data_2016'!I304-'Sample Data_2016'!J304,"")</f>
        <v>32</v>
      </c>
    </row>
    <row r="304" spans="1:7" ht="16.2">
      <c r="A304" s="56"/>
      <c r="B304" s="56">
        <v>81106</v>
      </c>
      <c r="C304" s="56"/>
      <c r="D304" s="64" t="s">
        <v>401</v>
      </c>
      <c r="E304" s="67">
        <f>IFERROR('Sample Data_2016'!E305-'Sample Data_2016'!F305,"")</f>
        <v>0</v>
      </c>
      <c r="F304" s="67">
        <f>IFERROR('Sample Data_2016'!G305-'Sample Data_2016'!H305,"")</f>
        <v>32</v>
      </c>
      <c r="G304" s="67">
        <f>IFERROR('Sample Data_2016'!I305-'Sample Data_2016'!J305,"")</f>
        <v>32</v>
      </c>
    </row>
    <row r="305" spans="1:7" ht="16.2">
      <c r="A305" s="56"/>
      <c r="B305" s="56">
        <v>81201</v>
      </c>
      <c r="C305" s="56"/>
      <c r="D305" s="63" t="s">
        <v>232</v>
      </c>
      <c r="E305" s="67">
        <f>IFERROR('Sample Data_2016'!E306-'Sample Data_2016'!F306,"")</f>
        <v>0</v>
      </c>
      <c r="F305" s="67">
        <f>IFERROR('Sample Data_2016'!G306-'Sample Data_2016'!H306,"")</f>
        <v>0</v>
      </c>
      <c r="G305" s="67">
        <f>IFERROR('Sample Data_2016'!I306-'Sample Data_2016'!J306,"")</f>
        <v>0</v>
      </c>
    </row>
    <row r="306" spans="1:7" ht="16.2">
      <c r="A306" s="56"/>
      <c r="B306" s="56">
        <v>81202</v>
      </c>
      <c r="C306" s="56"/>
      <c r="D306" s="63" t="s">
        <v>233</v>
      </c>
      <c r="E306" s="67">
        <f>IFERROR('Sample Data_2016'!E307-'Sample Data_2016'!F307,"")</f>
        <v>0</v>
      </c>
      <c r="F306" s="67">
        <f>IFERROR('Sample Data_2016'!G307-'Sample Data_2016'!H307,"")</f>
        <v>0</v>
      </c>
      <c r="G306" s="67">
        <f>IFERROR('Sample Data_2016'!I307-'Sample Data_2016'!J307,"")</f>
        <v>0</v>
      </c>
    </row>
    <row r="307" spans="1:7" ht="16.2">
      <c r="A307" s="56"/>
      <c r="B307" s="56">
        <v>81203</v>
      </c>
      <c r="C307" s="56"/>
      <c r="D307" s="63" t="s">
        <v>234</v>
      </c>
      <c r="E307" s="67">
        <f>IFERROR('Sample Data_2016'!E308-'Sample Data_2016'!F308,"")</f>
        <v>0</v>
      </c>
      <c r="F307" s="67">
        <f>IFERROR('Sample Data_2016'!G308-'Sample Data_2016'!H308,"")</f>
        <v>0</v>
      </c>
      <c r="G307" s="67">
        <f>IFERROR('Sample Data_2016'!I308-'Sample Data_2016'!J308,"")</f>
        <v>0</v>
      </c>
    </row>
    <row r="308" spans="1:7" ht="16.2">
      <c r="A308" s="56"/>
      <c r="B308" s="56">
        <v>82101</v>
      </c>
      <c r="C308" s="56"/>
      <c r="D308" s="63" t="s">
        <v>235</v>
      </c>
      <c r="E308" s="67">
        <f>IFERROR('Sample Data_2016'!E309-'Sample Data_2016'!F309,"")</f>
        <v>0</v>
      </c>
      <c r="F308" s="67">
        <f>IFERROR('Sample Data_2016'!G309-'Sample Data_2016'!H309,"")</f>
        <v>-2300</v>
      </c>
      <c r="G308" s="67">
        <f>IFERROR('Sample Data_2016'!I309-'Sample Data_2016'!J309,"")</f>
        <v>-2300</v>
      </c>
    </row>
    <row r="309" spans="1:7" ht="16.2">
      <c r="A309" s="56"/>
      <c r="B309" s="56">
        <v>82102</v>
      </c>
      <c r="C309" s="56"/>
      <c r="D309" s="63" t="s">
        <v>236</v>
      </c>
      <c r="E309" s="67">
        <f>IFERROR('Sample Data_2016'!E310-'Sample Data_2016'!F310,"")</f>
        <v>0</v>
      </c>
      <c r="F309" s="67">
        <f>IFERROR('Sample Data_2016'!G310-'Sample Data_2016'!H310,"")</f>
        <v>1100</v>
      </c>
      <c r="G309" s="67">
        <f>IFERROR('Sample Data_2016'!I310-'Sample Data_2016'!J310,"")</f>
        <v>1100</v>
      </c>
    </row>
    <row r="310" spans="1:7" ht="16.2">
      <c r="A310" s="56"/>
      <c r="B310" s="56">
        <v>82103</v>
      </c>
      <c r="C310" s="56"/>
      <c r="D310" s="63" t="s">
        <v>237</v>
      </c>
      <c r="E310" s="67">
        <f>IFERROR('Sample Data_2016'!E311-'Sample Data_2016'!F311,"")</f>
        <v>0</v>
      </c>
      <c r="F310" s="67">
        <f>IFERROR('Sample Data_2016'!G311-'Sample Data_2016'!H311,"")</f>
        <v>0</v>
      </c>
      <c r="G310" s="67">
        <f>IFERROR('Sample Data_2016'!I311-'Sample Data_2016'!J311,"")</f>
        <v>0</v>
      </c>
    </row>
    <row r="311" spans="1:7" ht="16.2">
      <c r="A311" s="56"/>
      <c r="B311" s="56">
        <v>82104</v>
      </c>
      <c r="C311" s="56"/>
      <c r="D311" s="63" t="s">
        <v>404</v>
      </c>
      <c r="E311" s="67">
        <f>IFERROR('Sample Data_2016'!E312-'Sample Data_2016'!F312,"")</f>
        <v>0</v>
      </c>
      <c r="F311" s="67">
        <f>IFERROR('Sample Data_2016'!G312-'Sample Data_2016'!H312,"")</f>
        <v>0</v>
      </c>
      <c r="G311" s="67">
        <f>IFERROR('Sample Data_2016'!I312-'Sample Data_2016'!J312,"")</f>
        <v>0</v>
      </c>
    </row>
    <row r="312" spans="1:7" ht="16.2">
      <c r="A312" s="56"/>
      <c r="B312" s="56">
        <v>82105</v>
      </c>
      <c r="C312" s="56"/>
      <c r="D312" s="63" t="s">
        <v>402</v>
      </c>
      <c r="E312" s="67">
        <f>IFERROR('Sample Data_2016'!E313-'Sample Data_2016'!F313,"")</f>
        <v>0</v>
      </c>
      <c r="F312" s="67">
        <f>IFERROR('Sample Data_2016'!G313-'Sample Data_2016'!H313,"")</f>
        <v>600</v>
      </c>
      <c r="G312" s="67">
        <f>IFERROR('Sample Data_2016'!I313-'Sample Data_2016'!J313,"")</f>
        <v>600</v>
      </c>
    </row>
    <row r="313" spans="1:7" ht="16.2">
      <c r="A313" s="56"/>
      <c r="B313" s="56">
        <v>82106</v>
      </c>
      <c r="C313" s="56"/>
      <c r="D313" s="63" t="s">
        <v>403</v>
      </c>
      <c r="E313" s="67">
        <f>IFERROR('Sample Data_2016'!E314-'Sample Data_2016'!F314,"")</f>
        <v>0</v>
      </c>
      <c r="F313" s="67">
        <f>IFERROR('Sample Data_2016'!G314-'Sample Data_2016'!H314,"")</f>
        <v>600</v>
      </c>
      <c r="G313" s="67">
        <f>IFERROR('Sample Data_2016'!I314-'Sample Data_2016'!J314,"")</f>
        <v>600</v>
      </c>
    </row>
    <row r="314" spans="1:7" ht="16.2">
      <c r="A314" s="56"/>
      <c r="B314" s="56">
        <v>82201</v>
      </c>
      <c r="C314" s="56"/>
      <c r="D314" s="63" t="s">
        <v>238</v>
      </c>
      <c r="E314" s="67">
        <f>IFERROR('Sample Data_2016'!E315-'Sample Data_2016'!F315,"")</f>
        <v>0</v>
      </c>
      <c r="F314" s="67">
        <f>IFERROR('Sample Data_2016'!G315-'Sample Data_2016'!H315,"")</f>
        <v>0</v>
      </c>
      <c r="G314" s="67">
        <f>IFERROR('Sample Data_2016'!I315-'Sample Data_2016'!J315,"")</f>
        <v>0</v>
      </c>
    </row>
    <row r="315" spans="1:7" ht="16.2">
      <c r="A315" s="56"/>
      <c r="B315" s="56">
        <v>82202</v>
      </c>
      <c r="C315" s="56"/>
      <c r="D315" s="63" t="s">
        <v>239</v>
      </c>
      <c r="E315" s="67">
        <f>IFERROR('Sample Data_2016'!E316-'Sample Data_2016'!F316,"")</f>
        <v>0</v>
      </c>
      <c r="F315" s="67">
        <f>IFERROR('Sample Data_2016'!G316-'Sample Data_2016'!H316,"")</f>
        <v>0</v>
      </c>
      <c r="G315" s="67">
        <f>IFERROR('Sample Data_2016'!I316-'Sample Data_2016'!J316,"")</f>
        <v>0</v>
      </c>
    </row>
    <row r="316" spans="1:7" ht="16.2">
      <c r="A316" s="56"/>
      <c r="B316" s="56">
        <v>82203</v>
      </c>
      <c r="C316" s="56"/>
      <c r="D316" s="63" t="s">
        <v>240</v>
      </c>
      <c r="E316" s="67">
        <f>IFERROR('Sample Data_2016'!E317-'Sample Data_2016'!F317,"")</f>
        <v>0</v>
      </c>
      <c r="F316" s="67">
        <f>IFERROR('Sample Data_2016'!G317-'Sample Data_2016'!H317,"")</f>
        <v>0</v>
      </c>
      <c r="G316" s="67">
        <f>IFERROR('Sample Data_2016'!I317-'Sample Data_2016'!J317,"")</f>
        <v>0</v>
      </c>
    </row>
    <row r="317" spans="1:7" ht="16.2">
      <c r="A317" s="56"/>
      <c r="B317" s="57">
        <v>990</v>
      </c>
      <c r="C317" s="57"/>
      <c r="D317" s="63" t="s">
        <v>241</v>
      </c>
      <c r="E317" s="67">
        <f>IFERROR('Sample Data_2016'!E318-'Sample Data_2016'!F318,"")</f>
        <v>-5994</v>
      </c>
      <c r="F317" s="67">
        <f>IFERROR('Sample Data_2016'!G318-'Sample Data_2016'!H318,"")</f>
        <v>-1130</v>
      </c>
      <c r="G317" s="67">
        <f>IFERROR('Sample Data_2016'!I318-'Sample Data_2016'!J318,"")</f>
        <v>-7124</v>
      </c>
    </row>
    <row r="318" spans="1:7" ht="16.2">
      <c r="A318" s="56"/>
      <c r="B318" s="57">
        <v>991</v>
      </c>
      <c r="C318" s="57"/>
      <c r="D318" s="63" t="s">
        <v>242</v>
      </c>
      <c r="E318" s="67">
        <f>IFERROR('Sample Data_2016'!E319-'Sample Data_2016'!F319,"")</f>
        <v>5169</v>
      </c>
      <c r="F318" s="67">
        <f>IFERROR('Sample Data_2016'!G319-'Sample Data_2016'!H319,"")</f>
        <v>928</v>
      </c>
      <c r="G318" s="67">
        <f>IFERROR('Sample Data_2016'!I319-'Sample Data_2016'!J319,"")</f>
        <v>6097</v>
      </c>
    </row>
    <row r="319" spans="1:7" ht="16.2">
      <c r="B319" s="57">
        <v>992</v>
      </c>
      <c r="C319" s="57"/>
      <c r="D319" s="63" t="s">
        <v>243</v>
      </c>
      <c r="E319" s="67">
        <f>IFERROR('Sample Data_2016'!E320-'Sample Data_2016'!F320,"")</f>
        <v>748</v>
      </c>
      <c r="F319" s="67">
        <f>IFERROR('Sample Data_2016'!G320-'Sample Data_2016'!H320,"")</f>
        <v>185</v>
      </c>
      <c r="G319" s="67">
        <f>IFERROR('Sample Data_2016'!I320-'Sample Data_2016'!J320,"")</f>
        <v>933</v>
      </c>
    </row>
    <row r="320" spans="1:7" ht="16.2">
      <c r="B320" s="77">
        <v>993</v>
      </c>
      <c r="C320" s="77"/>
      <c r="D320" s="78" t="s">
        <v>67</v>
      </c>
      <c r="E320" s="67">
        <f>IFERROR('Sample Data_2016'!E321-'Sample Data_2016'!F321,"")</f>
        <v>77</v>
      </c>
      <c r="F320" s="67">
        <f>IFERROR('Sample Data_2016'!G321-'Sample Data_2016'!H321,"")</f>
        <v>17</v>
      </c>
      <c r="G320" s="67">
        <f>IFERROR('Sample Data_2016'!I321-'Sample Data_2016'!J321,"")</f>
        <v>94</v>
      </c>
    </row>
    <row r="321" spans="2:7">
      <c r="B321" s="66"/>
      <c r="C321" s="66"/>
      <c r="D321" s="66"/>
      <c r="E321" s="67">
        <f>SUM(E2:E320)</f>
        <v>4.0745362639427185E-10</v>
      </c>
      <c r="F321" s="67">
        <f>SUM(F2:F320)</f>
        <v>2.0099832909181714E-10</v>
      </c>
      <c r="G321" s="67">
        <f>SUM(G2:G320)</f>
        <v>2.0099832909181714E-10</v>
      </c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4"/>
  <sheetViews>
    <sheetView topLeftCell="B1" zoomScale="85" zoomScaleNormal="85" workbookViewId="0">
      <pane ySplit="2" topLeftCell="A12" activePane="bottomLeft" state="frozen"/>
      <selection pane="bottomLeft" activeCell="G94" sqref="G94"/>
    </sheetView>
  </sheetViews>
  <sheetFormatPr defaultRowHeight="15.6"/>
  <cols>
    <col min="1" max="1" width="8.796875" hidden="1" customWidth="1"/>
    <col min="3" max="3" width="7.8984375" customWidth="1"/>
    <col min="4" max="4" width="44.296875" customWidth="1"/>
    <col min="5" max="10" width="14.3984375" customWidth="1"/>
    <col min="11" max="11" width="12.8984375" bestFit="1" customWidth="1"/>
    <col min="12" max="14" width="8.8984375" customWidth="1"/>
  </cols>
  <sheetData>
    <row r="1" spans="1:11" ht="16.2">
      <c r="A1" s="66"/>
      <c r="B1" s="66"/>
      <c r="C1" s="66"/>
      <c r="D1" s="66"/>
      <c r="E1" s="118" t="s">
        <v>64</v>
      </c>
      <c r="F1" s="118"/>
      <c r="G1" s="118" t="s">
        <v>65</v>
      </c>
      <c r="H1" s="118"/>
      <c r="I1" s="118" t="s">
        <v>66</v>
      </c>
      <c r="J1" s="118"/>
    </row>
    <row r="2" spans="1:11" ht="32.4">
      <c r="A2" s="57" t="s">
        <v>58</v>
      </c>
      <c r="B2" s="57" t="s">
        <v>59</v>
      </c>
      <c r="C2" s="57" t="s">
        <v>60</v>
      </c>
      <c r="D2" s="57" t="s">
        <v>61</v>
      </c>
      <c r="E2" s="57" t="s">
        <v>62</v>
      </c>
      <c r="F2" s="57" t="s">
        <v>63</v>
      </c>
      <c r="G2" s="57" t="s">
        <v>62</v>
      </c>
      <c r="H2" s="57" t="s">
        <v>63</v>
      </c>
      <c r="I2" s="57" t="s">
        <v>62</v>
      </c>
      <c r="J2" s="57" t="s">
        <v>63</v>
      </c>
    </row>
    <row r="3" spans="1:11" ht="16.2">
      <c r="A3" s="55"/>
      <c r="B3" s="56">
        <v>101</v>
      </c>
      <c r="C3" s="56"/>
      <c r="D3" s="62" t="s">
        <v>68</v>
      </c>
      <c r="E3" s="67">
        <v>8000</v>
      </c>
      <c r="F3" s="67">
        <v>0</v>
      </c>
      <c r="G3" s="67">
        <v>0</v>
      </c>
      <c r="H3" s="67">
        <v>0</v>
      </c>
      <c r="I3" s="67">
        <f>IF((E3+G3-H3)&gt;0,E3+G3-H3,0)</f>
        <v>8000</v>
      </c>
      <c r="J3" s="67">
        <f>IF((E3+G3-H3)&lt;0,E3+G3-H3,0)</f>
        <v>0</v>
      </c>
    </row>
    <row r="4" spans="1:11" ht="16.2">
      <c r="A4" s="55"/>
      <c r="B4" s="56">
        <v>102</v>
      </c>
      <c r="C4" s="56"/>
      <c r="D4" s="63" t="s">
        <v>69</v>
      </c>
      <c r="E4" s="67">
        <v>0</v>
      </c>
      <c r="F4" s="67">
        <v>0</v>
      </c>
      <c r="G4" s="67">
        <v>0</v>
      </c>
      <c r="H4" s="67">
        <v>0</v>
      </c>
      <c r="I4" s="67">
        <f t="shared" ref="I4:I49" si="0">IF((E4+G4-H4)&gt;0,E4+G4-H4,0)</f>
        <v>0</v>
      </c>
      <c r="J4" s="67">
        <f t="shared" ref="J4:J49" si="1">IF((E4+G4-H4)&lt;0,E4+G4-H4,0)</f>
        <v>0</v>
      </c>
    </row>
    <row r="5" spans="1:11" ht="16.2">
      <c r="A5" s="55"/>
      <c r="B5" s="56">
        <v>103</v>
      </c>
      <c r="C5" s="56"/>
      <c r="D5" s="63" t="s">
        <v>244</v>
      </c>
      <c r="E5" s="67">
        <v>0</v>
      </c>
      <c r="F5" s="67">
        <v>0</v>
      </c>
      <c r="G5" s="67">
        <v>0</v>
      </c>
      <c r="H5" s="67">
        <v>0</v>
      </c>
      <c r="I5" s="67">
        <f t="shared" si="0"/>
        <v>0</v>
      </c>
      <c r="J5" s="67">
        <f t="shared" si="1"/>
        <v>0</v>
      </c>
    </row>
    <row r="6" spans="1:11" ht="16.2">
      <c r="A6" s="55"/>
      <c r="B6" s="56">
        <v>111</v>
      </c>
      <c r="C6" s="56"/>
      <c r="D6" s="63" t="s">
        <v>245</v>
      </c>
      <c r="E6" s="67">
        <v>1350479.36</v>
      </c>
      <c r="F6" s="67">
        <v>0</v>
      </c>
      <c r="G6" s="67">
        <v>1178388.92</v>
      </c>
      <c r="H6" s="67" t="e">
        <f>611806.98+G290</f>
        <v>#REF!</v>
      </c>
      <c r="I6" s="67" t="e">
        <f t="shared" si="0"/>
        <v>#REF!</v>
      </c>
      <c r="J6" s="67" t="e">
        <f t="shared" si="1"/>
        <v>#REF!</v>
      </c>
    </row>
    <row r="7" spans="1:11" ht="16.2">
      <c r="A7" s="55"/>
      <c r="B7" s="56">
        <v>112</v>
      </c>
      <c r="C7" s="56"/>
      <c r="D7" s="63" t="s">
        <v>246</v>
      </c>
      <c r="E7" s="67">
        <v>1021784.67</v>
      </c>
      <c r="F7" s="67">
        <v>0</v>
      </c>
      <c r="G7" s="67">
        <v>767673.20000000007</v>
      </c>
      <c r="H7" s="67">
        <v>308657.05</v>
      </c>
      <c r="I7" s="67">
        <f t="shared" si="0"/>
        <v>1480800.82</v>
      </c>
      <c r="J7" s="67">
        <f t="shared" si="1"/>
        <v>0</v>
      </c>
      <c r="K7" s="69"/>
    </row>
    <row r="8" spans="1:11" ht="16.2">
      <c r="A8" s="55"/>
      <c r="B8" s="56">
        <v>113</v>
      </c>
      <c r="C8" s="56"/>
      <c r="D8" s="63" t="s">
        <v>247</v>
      </c>
      <c r="E8" s="67">
        <v>1000000</v>
      </c>
      <c r="F8" s="67">
        <v>0</v>
      </c>
      <c r="G8" s="67">
        <v>20000.240000000002</v>
      </c>
      <c r="H8" s="67">
        <v>0</v>
      </c>
      <c r="I8" s="67">
        <f t="shared" si="0"/>
        <v>1020000.24</v>
      </c>
      <c r="J8" s="67">
        <f t="shared" si="1"/>
        <v>0</v>
      </c>
    </row>
    <row r="9" spans="1:11" ht="16.2">
      <c r="A9" s="55"/>
      <c r="B9" s="56">
        <v>114</v>
      </c>
      <c r="C9" s="56"/>
      <c r="D9" s="63" t="s">
        <v>248</v>
      </c>
      <c r="E9" s="67">
        <v>0</v>
      </c>
      <c r="F9" s="67">
        <v>0</v>
      </c>
      <c r="G9" s="67">
        <v>0</v>
      </c>
      <c r="H9" s="67">
        <v>0</v>
      </c>
      <c r="I9" s="67">
        <f t="shared" si="0"/>
        <v>0</v>
      </c>
      <c r="J9" s="67">
        <f t="shared" si="1"/>
        <v>0</v>
      </c>
    </row>
    <row r="10" spans="1:11" ht="16.2">
      <c r="A10" s="55"/>
      <c r="B10" s="56">
        <v>12101</v>
      </c>
      <c r="C10" s="56"/>
      <c r="D10" s="63" t="s">
        <v>70</v>
      </c>
      <c r="E10" s="67">
        <v>0</v>
      </c>
      <c r="F10" s="67">
        <v>0</v>
      </c>
      <c r="G10" s="67">
        <v>0</v>
      </c>
      <c r="H10" s="67">
        <v>0</v>
      </c>
      <c r="I10" s="67">
        <f t="shared" si="0"/>
        <v>0</v>
      </c>
      <c r="J10" s="67">
        <f t="shared" si="1"/>
        <v>0</v>
      </c>
    </row>
    <row r="11" spans="1:11" ht="16.2">
      <c r="A11" s="55"/>
      <c r="B11" s="56">
        <v>12102</v>
      </c>
      <c r="C11" s="56"/>
      <c r="D11" s="63" t="s">
        <v>71</v>
      </c>
      <c r="E11" s="67">
        <v>0</v>
      </c>
      <c r="F11" s="67">
        <v>0</v>
      </c>
      <c r="G11" s="67">
        <v>0</v>
      </c>
      <c r="H11" s="67">
        <v>0</v>
      </c>
      <c r="I11" s="67">
        <f t="shared" si="0"/>
        <v>0</v>
      </c>
      <c r="J11" s="67">
        <f t="shared" si="1"/>
        <v>0</v>
      </c>
    </row>
    <row r="12" spans="1:11" ht="16.2">
      <c r="A12" s="55"/>
      <c r="B12" s="56">
        <v>131</v>
      </c>
      <c r="C12" s="56"/>
      <c r="D12" s="63" t="s">
        <v>249</v>
      </c>
      <c r="E12" s="67">
        <v>0</v>
      </c>
      <c r="F12" s="67">
        <v>0</v>
      </c>
      <c r="G12" s="67">
        <v>0</v>
      </c>
      <c r="H12" s="67">
        <v>0</v>
      </c>
      <c r="I12" s="67">
        <f t="shared" si="0"/>
        <v>0</v>
      </c>
      <c r="J12" s="67">
        <f t="shared" si="1"/>
        <v>0</v>
      </c>
    </row>
    <row r="13" spans="1:11" ht="16.2">
      <c r="A13" s="55"/>
      <c r="B13" s="56">
        <v>132</v>
      </c>
      <c r="C13" s="56"/>
      <c r="D13" s="63" t="s">
        <v>250</v>
      </c>
      <c r="E13" s="67">
        <v>0</v>
      </c>
      <c r="F13" s="67">
        <v>0</v>
      </c>
      <c r="G13" s="67">
        <v>0</v>
      </c>
      <c r="H13" s="67">
        <v>0</v>
      </c>
      <c r="I13" s="67">
        <f t="shared" si="0"/>
        <v>0</v>
      </c>
      <c r="J13" s="67">
        <f t="shared" si="1"/>
        <v>0</v>
      </c>
    </row>
    <row r="14" spans="1:11" ht="16.2">
      <c r="A14" s="55"/>
      <c r="B14" s="56">
        <v>141</v>
      </c>
      <c r="C14" s="56"/>
      <c r="D14" s="63" t="s">
        <v>251</v>
      </c>
      <c r="E14" s="67">
        <v>0</v>
      </c>
      <c r="F14" s="67">
        <v>0</v>
      </c>
      <c r="G14" s="67">
        <v>0</v>
      </c>
      <c r="H14" s="67">
        <v>0</v>
      </c>
      <c r="I14" s="67">
        <f t="shared" si="0"/>
        <v>0</v>
      </c>
      <c r="J14" s="67">
        <f t="shared" si="1"/>
        <v>0</v>
      </c>
    </row>
    <row r="15" spans="1:11" ht="16.2">
      <c r="A15" s="55"/>
      <c r="B15" s="56">
        <v>142</v>
      </c>
      <c r="C15" s="56"/>
      <c r="D15" s="63" t="s">
        <v>252</v>
      </c>
      <c r="E15" s="67">
        <v>0</v>
      </c>
      <c r="F15" s="67">
        <v>0</v>
      </c>
      <c r="G15" s="67">
        <v>0</v>
      </c>
      <c r="H15" s="67">
        <v>0</v>
      </c>
      <c r="I15" s="67">
        <f t="shared" si="0"/>
        <v>0</v>
      </c>
      <c r="J15" s="67">
        <f t="shared" si="1"/>
        <v>0</v>
      </c>
    </row>
    <row r="16" spans="1:11" ht="16.2">
      <c r="A16" s="55"/>
      <c r="B16" s="56">
        <v>143</v>
      </c>
      <c r="C16" s="56"/>
      <c r="D16" s="63" t="s">
        <v>253</v>
      </c>
      <c r="E16" s="67">
        <v>0</v>
      </c>
      <c r="F16" s="67">
        <v>0</v>
      </c>
      <c r="G16" s="67">
        <v>116791</v>
      </c>
      <c r="H16" s="67">
        <v>116791</v>
      </c>
      <c r="I16" s="67">
        <f t="shared" si="0"/>
        <v>0</v>
      </c>
      <c r="J16" s="67">
        <f t="shared" si="1"/>
        <v>0</v>
      </c>
    </row>
    <row r="17" spans="1:10" ht="16.2">
      <c r="A17" s="55"/>
      <c r="B17" s="56">
        <v>144</v>
      </c>
      <c r="C17" s="56"/>
      <c r="D17" s="63" t="s">
        <v>254</v>
      </c>
      <c r="E17" s="67">
        <v>0</v>
      </c>
      <c r="F17" s="67">
        <v>0</v>
      </c>
      <c r="G17" s="67">
        <v>0</v>
      </c>
      <c r="H17" s="67">
        <v>0</v>
      </c>
      <c r="I17" s="67">
        <f t="shared" si="0"/>
        <v>0</v>
      </c>
      <c r="J17" s="67">
        <f t="shared" si="1"/>
        <v>0</v>
      </c>
    </row>
    <row r="18" spans="1:10" ht="16.2">
      <c r="A18" s="55"/>
      <c r="B18" s="56">
        <v>145</v>
      </c>
      <c r="C18" s="56"/>
      <c r="D18" s="63" t="s">
        <v>255</v>
      </c>
      <c r="E18" s="67">
        <v>0</v>
      </c>
      <c r="F18" s="67">
        <v>0</v>
      </c>
      <c r="G18" s="67">
        <v>0</v>
      </c>
      <c r="H18" s="67">
        <v>0</v>
      </c>
      <c r="I18" s="67">
        <f t="shared" si="0"/>
        <v>0</v>
      </c>
      <c r="J18" s="67">
        <f t="shared" si="1"/>
        <v>0</v>
      </c>
    </row>
    <row r="19" spans="1:10" ht="16.2">
      <c r="A19" s="55"/>
      <c r="B19" s="56">
        <v>149</v>
      </c>
      <c r="C19" s="56"/>
      <c r="D19" s="63" t="s">
        <v>256</v>
      </c>
      <c r="E19" s="67">
        <v>0</v>
      </c>
      <c r="F19" s="67">
        <v>0</v>
      </c>
      <c r="G19" s="67">
        <v>0</v>
      </c>
      <c r="H19" s="67">
        <v>0</v>
      </c>
      <c r="I19" s="67">
        <f t="shared" si="0"/>
        <v>0</v>
      </c>
      <c r="J19" s="67">
        <f t="shared" si="1"/>
        <v>0</v>
      </c>
    </row>
    <row r="20" spans="1:10" ht="16.2">
      <c r="A20" s="55"/>
      <c r="B20" s="56">
        <v>151</v>
      </c>
      <c r="C20" s="56"/>
      <c r="D20" s="63" t="s">
        <v>257</v>
      </c>
      <c r="E20" s="67">
        <v>0</v>
      </c>
      <c r="F20" s="67">
        <v>0</v>
      </c>
      <c r="G20" s="67">
        <v>0</v>
      </c>
      <c r="H20" s="67">
        <v>0</v>
      </c>
      <c r="I20" s="67">
        <f t="shared" si="0"/>
        <v>0</v>
      </c>
      <c r="J20" s="67">
        <f t="shared" si="1"/>
        <v>0</v>
      </c>
    </row>
    <row r="21" spans="1:10" ht="16.2">
      <c r="A21" s="55"/>
      <c r="B21" s="56">
        <v>152</v>
      </c>
      <c r="C21" s="56"/>
      <c r="D21" s="63" t="s">
        <v>258</v>
      </c>
      <c r="E21" s="67">
        <v>0</v>
      </c>
      <c r="F21" s="67">
        <v>0</v>
      </c>
      <c r="G21" s="67">
        <v>0</v>
      </c>
      <c r="H21" s="67">
        <v>0</v>
      </c>
      <c r="I21" s="67">
        <f t="shared" si="0"/>
        <v>0</v>
      </c>
      <c r="J21" s="67">
        <f t="shared" si="1"/>
        <v>0</v>
      </c>
    </row>
    <row r="22" spans="1:10" ht="16.2">
      <c r="A22" s="55"/>
      <c r="B22" s="56">
        <v>153</v>
      </c>
      <c r="C22" s="56"/>
      <c r="D22" s="63" t="s">
        <v>259</v>
      </c>
      <c r="E22" s="67">
        <v>0</v>
      </c>
      <c r="F22" s="67">
        <v>0</v>
      </c>
      <c r="G22" s="67">
        <v>0</v>
      </c>
      <c r="H22" s="67">
        <v>0</v>
      </c>
      <c r="I22" s="67">
        <f t="shared" si="0"/>
        <v>0</v>
      </c>
      <c r="J22" s="67">
        <f t="shared" si="1"/>
        <v>0</v>
      </c>
    </row>
    <row r="23" spans="1:10" ht="16.2">
      <c r="A23" s="55"/>
      <c r="B23" s="56">
        <v>16101</v>
      </c>
      <c r="C23" s="56"/>
      <c r="D23" s="63" t="s">
        <v>72</v>
      </c>
      <c r="E23" s="67">
        <v>0</v>
      </c>
      <c r="F23" s="67">
        <v>0</v>
      </c>
      <c r="G23" s="67">
        <v>0</v>
      </c>
      <c r="H23" s="67">
        <v>0</v>
      </c>
      <c r="I23" s="67">
        <f t="shared" si="0"/>
        <v>0</v>
      </c>
      <c r="J23" s="67">
        <f t="shared" si="1"/>
        <v>0</v>
      </c>
    </row>
    <row r="24" spans="1:10" ht="16.2">
      <c r="A24" s="57"/>
      <c r="B24" s="56">
        <v>16201</v>
      </c>
      <c r="C24" s="56"/>
      <c r="D24" s="63" t="s">
        <v>73</v>
      </c>
      <c r="E24" s="67">
        <v>17681.7</v>
      </c>
      <c r="F24" s="67">
        <v>0</v>
      </c>
      <c r="G24" s="67">
        <v>38500</v>
      </c>
      <c r="H24" s="67">
        <v>0</v>
      </c>
      <c r="I24" s="67">
        <f t="shared" si="0"/>
        <v>56181.7</v>
      </c>
      <c r="J24" s="67">
        <f t="shared" si="1"/>
        <v>0</v>
      </c>
    </row>
    <row r="25" spans="1:10" ht="16.2">
      <c r="A25" s="57"/>
      <c r="B25" s="56">
        <v>16202</v>
      </c>
      <c r="C25" s="56"/>
      <c r="D25" s="63" t="s">
        <v>74</v>
      </c>
      <c r="E25" s="67">
        <v>4336.5</v>
      </c>
      <c r="F25" s="67">
        <v>0</v>
      </c>
      <c r="G25" s="67">
        <v>0</v>
      </c>
      <c r="H25" s="67">
        <v>0</v>
      </c>
      <c r="I25" s="67">
        <f t="shared" si="0"/>
        <v>4336.5</v>
      </c>
      <c r="J25" s="67">
        <f t="shared" si="1"/>
        <v>0</v>
      </c>
    </row>
    <row r="26" spans="1:10" ht="16.2">
      <c r="A26" s="57"/>
      <c r="B26" s="56">
        <v>16203</v>
      </c>
      <c r="C26" s="56"/>
      <c r="D26" s="63" t="s">
        <v>75</v>
      </c>
      <c r="E26" s="67">
        <v>0</v>
      </c>
      <c r="F26" s="67">
        <v>0</v>
      </c>
      <c r="G26" s="67">
        <v>0</v>
      </c>
      <c r="H26" s="67">
        <v>0</v>
      </c>
      <c r="I26" s="67">
        <f t="shared" si="0"/>
        <v>0</v>
      </c>
      <c r="J26" s="67">
        <f t="shared" si="1"/>
        <v>0</v>
      </c>
    </row>
    <row r="27" spans="1:10" ht="16.2">
      <c r="A27" s="57"/>
      <c r="B27" s="56">
        <v>16204</v>
      </c>
      <c r="C27" s="56"/>
      <c r="D27" s="63" t="s">
        <v>76</v>
      </c>
      <c r="E27" s="67">
        <v>6344.8</v>
      </c>
      <c r="F27" s="67">
        <v>0</v>
      </c>
      <c r="G27" s="67">
        <v>0</v>
      </c>
      <c r="H27" s="67">
        <v>0</v>
      </c>
      <c r="I27" s="67">
        <f t="shared" si="0"/>
        <v>6344.8</v>
      </c>
      <c r="J27" s="67">
        <f t="shared" si="1"/>
        <v>0</v>
      </c>
    </row>
    <row r="28" spans="1:10" ht="16.2">
      <c r="A28" s="57"/>
      <c r="B28" s="56">
        <v>16205</v>
      </c>
      <c r="C28" s="56"/>
      <c r="D28" s="63" t="s">
        <v>77</v>
      </c>
      <c r="E28" s="67">
        <v>80100</v>
      </c>
      <c r="F28" s="67">
        <v>0</v>
      </c>
      <c r="G28" s="67">
        <v>19890</v>
      </c>
      <c r="H28" s="67">
        <v>14004</v>
      </c>
      <c r="I28" s="67">
        <f t="shared" si="0"/>
        <v>85986</v>
      </c>
      <c r="J28" s="67">
        <f t="shared" si="1"/>
        <v>0</v>
      </c>
    </row>
    <row r="29" spans="1:10" ht="16.2">
      <c r="A29" s="57"/>
      <c r="B29" s="56">
        <v>16206</v>
      </c>
      <c r="C29" s="56"/>
      <c r="D29" s="63" t="s">
        <v>78</v>
      </c>
      <c r="E29" s="67">
        <v>0</v>
      </c>
      <c r="F29" s="67">
        <v>0</v>
      </c>
      <c r="G29" s="67">
        <v>0</v>
      </c>
      <c r="H29" s="67">
        <v>0</v>
      </c>
      <c r="I29" s="67">
        <f t="shared" si="0"/>
        <v>0</v>
      </c>
      <c r="J29" s="67">
        <f t="shared" si="1"/>
        <v>0</v>
      </c>
    </row>
    <row r="30" spans="1:10" ht="16.2">
      <c r="A30" s="57"/>
      <c r="B30" s="56">
        <v>16207</v>
      </c>
      <c r="C30" s="56"/>
      <c r="D30" s="63" t="s">
        <v>79</v>
      </c>
      <c r="E30" s="67">
        <v>0</v>
      </c>
      <c r="F30" s="67">
        <v>0</v>
      </c>
      <c r="G30" s="67">
        <v>0</v>
      </c>
      <c r="H30" s="67">
        <v>0</v>
      </c>
      <c r="I30" s="67">
        <f t="shared" si="0"/>
        <v>0</v>
      </c>
      <c r="J30" s="67">
        <f t="shared" si="1"/>
        <v>0</v>
      </c>
    </row>
    <row r="31" spans="1:10" ht="16.2">
      <c r="A31" s="57"/>
      <c r="B31" s="56">
        <v>16209</v>
      </c>
      <c r="C31" s="56"/>
      <c r="D31" s="63" t="s">
        <v>80</v>
      </c>
      <c r="E31" s="67">
        <v>9440</v>
      </c>
      <c r="F31" s="67">
        <v>0</v>
      </c>
      <c r="G31" s="67">
        <v>0</v>
      </c>
      <c r="H31" s="67">
        <v>0</v>
      </c>
      <c r="I31" s="67">
        <f t="shared" si="0"/>
        <v>9440</v>
      </c>
      <c r="J31" s="67">
        <f t="shared" si="1"/>
        <v>0</v>
      </c>
    </row>
    <row r="32" spans="1:10" ht="16.2">
      <c r="A32" s="57"/>
      <c r="B32" s="57">
        <v>16210</v>
      </c>
      <c r="C32" s="57"/>
      <c r="D32" s="63" t="s">
        <v>81</v>
      </c>
      <c r="E32" s="67">
        <v>0</v>
      </c>
      <c r="F32" s="67">
        <v>0</v>
      </c>
      <c r="G32" s="67">
        <v>0</v>
      </c>
      <c r="H32" s="67">
        <v>0</v>
      </c>
      <c r="I32" s="67">
        <f t="shared" si="0"/>
        <v>0</v>
      </c>
      <c r="J32" s="67">
        <f t="shared" si="1"/>
        <v>0</v>
      </c>
    </row>
    <row r="33" spans="1:10" ht="16.2">
      <c r="A33" s="57"/>
      <c r="B33" s="57">
        <v>16211</v>
      </c>
      <c r="C33" s="57"/>
      <c r="D33" s="63" t="s">
        <v>82</v>
      </c>
      <c r="E33" s="67">
        <v>0</v>
      </c>
      <c r="F33" s="67">
        <v>0</v>
      </c>
      <c r="G33" s="67">
        <v>0</v>
      </c>
      <c r="H33" s="67">
        <v>0</v>
      </c>
      <c r="I33" s="67">
        <f t="shared" si="0"/>
        <v>0</v>
      </c>
      <c r="J33" s="67">
        <f t="shared" si="1"/>
        <v>0</v>
      </c>
    </row>
    <row r="34" spans="1:10" ht="16.2">
      <c r="A34" s="55"/>
      <c r="B34" s="57">
        <v>16212</v>
      </c>
      <c r="C34" s="57"/>
      <c r="D34" s="63" t="s">
        <v>83</v>
      </c>
      <c r="E34" s="67">
        <v>0</v>
      </c>
      <c r="F34" s="67">
        <v>0</v>
      </c>
      <c r="G34" s="67">
        <v>0</v>
      </c>
      <c r="H34" s="67">
        <v>0</v>
      </c>
      <c r="I34" s="67">
        <f t="shared" si="0"/>
        <v>0</v>
      </c>
      <c r="J34" s="67">
        <f t="shared" si="1"/>
        <v>0</v>
      </c>
    </row>
    <row r="35" spans="1:10" ht="16.2">
      <c r="A35" s="55"/>
      <c r="B35" s="56">
        <v>16301</v>
      </c>
      <c r="C35" s="56"/>
      <c r="D35" s="63" t="s">
        <v>84</v>
      </c>
      <c r="E35" s="67">
        <v>22468</v>
      </c>
      <c r="F35" s="67">
        <v>0</v>
      </c>
      <c r="G35" s="67">
        <v>0</v>
      </c>
      <c r="H35" s="67">
        <v>0</v>
      </c>
      <c r="I35" s="67">
        <f t="shared" si="0"/>
        <v>22468</v>
      </c>
      <c r="J35" s="67">
        <f t="shared" si="1"/>
        <v>0</v>
      </c>
    </row>
    <row r="36" spans="1:10" ht="16.2">
      <c r="A36" s="55"/>
      <c r="B36" s="56">
        <v>16302</v>
      </c>
      <c r="C36" s="56"/>
      <c r="D36" s="63" t="s">
        <v>85</v>
      </c>
      <c r="E36" s="67">
        <v>13880</v>
      </c>
      <c r="F36" s="67">
        <v>0</v>
      </c>
      <c r="G36" s="67">
        <v>0</v>
      </c>
      <c r="H36" s="67">
        <v>0</v>
      </c>
      <c r="I36" s="67">
        <f t="shared" si="0"/>
        <v>13880</v>
      </c>
      <c r="J36" s="67">
        <f t="shared" si="1"/>
        <v>0</v>
      </c>
    </row>
    <row r="37" spans="1:10" ht="16.2">
      <c r="A37" s="55"/>
      <c r="B37" s="56">
        <v>16309</v>
      </c>
      <c r="C37" s="56"/>
      <c r="D37" s="63" t="s">
        <v>86</v>
      </c>
      <c r="E37" s="67">
        <v>8100</v>
      </c>
      <c r="F37" s="67">
        <v>0</v>
      </c>
      <c r="G37" s="67">
        <v>0</v>
      </c>
      <c r="H37" s="67">
        <v>5950</v>
      </c>
      <c r="I37" s="67">
        <f t="shared" si="0"/>
        <v>2150</v>
      </c>
      <c r="J37" s="67">
        <f t="shared" si="1"/>
        <v>0</v>
      </c>
    </row>
    <row r="38" spans="1:10" ht="16.2">
      <c r="A38" s="55"/>
      <c r="B38" s="56">
        <v>16401</v>
      </c>
      <c r="C38" s="56"/>
      <c r="D38" s="63" t="s">
        <v>87</v>
      </c>
      <c r="E38" s="67">
        <v>0</v>
      </c>
      <c r="F38" s="67">
        <v>0</v>
      </c>
      <c r="G38" s="67">
        <v>0</v>
      </c>
      <c r="H38" s="67">
        <v>0</v>
      </c>
      <c r="I38" s="67">
        <f t="shared" si="0"/>
        <v>0</v>
      </c>
      <c r="J38" s="67">
        <f t="shared" si="1"/>
        <v>0</v>
      </c>
    </row>
    <row r="39" spans="1:10" ht="16.2">
      <c r="A39" s="55"/>
      <c r="B39" s="56">
        <v>16402</v>
      </c>
      <c r="C39" s="56"/>
      <c r="D39" s="63" t="s">
        <v>88</v>
      </c>
      <c r="E39" s="67">
        <v>0</v>
      </c>
      <c r="F39" s="67">
        <v>0</v>
      </c>
      <c r="G39" s="67">
        <v>0</v>
      </c>
      <c r="H39" s="67">
        <v>0</v>
      </c>
      <c r="I39" s="67">
        <f t="shared" si="0"/>
        <v>0</v>
      </c>
      <c r="J39" s="67">
        <f t="shared" si="1"/>
        <v>0</v>
      </c>
    </row>
    <row r="40" spans="1:10" ht="16.2">
      <c r="A40" s="55"/>
      <c r="B40" s="56">
        <v>16403</v>
      </c>
      <c r="C40" s="56"/>
      <c r="D40" s="63" t="s">
        <v>89</v>
      </c>
      <c r="E40" s="67">
        <v>0</v>
      </c>
      <c r="F40" s="67">
        <v>0</v>
      </c>
      <c r="G40" s="67">
        <v>0</v>
      </c>
      <c r="H40" s="67">
        <v>0</v>
      </c>
      <c r="I40" s="67">
        <f t="shared" si="0"/>
        <v>0</v>
      </c>
      <c r="J40" s="67">
        <f t="shared" si="1"/>
        <v>0</v>
      </c>
    </row>
    <row r="41" spans="1:10" ht="16.2">
      <c r="A41" s="55"/>
      <c r="B41" s="56">
        <v>16501</v>
      </c>
      <c r="C41" s="56"/>
      <c r="D41" s="63" t="s">
        <v>90</v>
      </c>
      <c r="E41" s="67">
        <v>45150</v>
      </c>
      <c r="F41" s="67">
        <v>0</v>
      </c>
      <c r="G41" s="67">
        <v>0</v>
      </c>
      <c r="H41" s="67">
        <v>0</v>
      </c>
      <c r="I41" s="67">
        <f t="shared" si="0"/>
        <v>45150</v>
      </c>
      <c r="J41" s="67">
        <f t="shared" si="1"/>
        <v>0</v>
      </c>
    </row>
    <row r="42" spans="1:10" ht="16.2">
      <c r="A42" s="55"/>
      <c r="B42" s="56">
        <v>16502</v>
      </c>
      <c r="C42" s="56"/>
      <c r="D42" s="63" t="s">
        <v>91</v>
      </c>
      <c r="E42" s="67">
        <v>15221</v>
      </c>
      <c r="F42" s="67">
        <v>0</v>
      </c>
      <c r="G42" s="67">
        <v>0</v>
      </c>
      <c r="H42" s="67">
        <v>0</v>
      </c>
      <c r="I42" s="67">
        <f t="shared" si="0"/>
        <v>15221</v>
      </c>
      <c r="J42" s="67">
        <f t="shared" si="1"/>
        <v>0</v>
      </c>
    </row>
    <row r="43" spans="1:10" ht="16.2">
      <c r="A43" s="55"/>
      <c r="B43" s="56">
        <v>16503</v>
      </c>
      <c r="C43" s="56"/>
      <c r="D43" s="63" t="s">
        <v>92</v>
      </c>
      <c r="E43" s="67">
        <v>12700</v>
      </c>
      <c r="F43" s="67">
        <v>0</v>
      </c>
      <c r="G43" s="67">
        <v>14600</v>
      </c>
      <c r="H43" s="67">
        <v>6700</v>
      </c>
      <c r="I43" s="67">
        <f t="shared" si="0"/>
        <v>20600</v>
      </c>
      <c r="J43" s="67">
        <f t="shared" si="1"/>
        <v>0</v>
      </c>
    </row>
    <row r="44" spans="1:10" ht="16.2">
      <c r="A44" s="55"/>
      <c r="B44" s="56">
        <v>16504</v>
      </c>
      <c r="C44" s="56"/>
      <c r="D44" s="63" t="s">
        <v>93</v>
      </c>
      <c r="E44" s="67">
        <v>0</v>
      </c>
      <c r="F44" s="67">
        <v>0</v>
      </c>
      <c r="G44" s="67">
        <v>0</v>
      </c>
      <c r="H44" s="67">
        <v>0</v>
      </c>
      <c r="I44" s="67">
        <f t="shared" si="0"/>
        <v>0</v>
      </c>
      <c r="J44" s="67">
        <f t="shared" si="1"/>
        <v>0</v>
      </c>
    </row>
    <row r="45" spans="1:10" ht="16.2">
      <c r="A45" s="55"/>
      <c r="B45" s="56">
        <v>16509</v>
      </c>
      <c r="C45" s="56"/>
      <c r="D45" s="63" t="s">
        <v>94</v>
      </c>
      <c r="E45" s="67">
        <v>0</v>
      </c>
      <c r="F45" s="67">
        <v>0</v>
      </c>
      <c r="G45" s="67">
        <v>0</v>
      </c>
      <c r="H45" s="67">
        <v>0</v>
      </c>
      <c r="I45" s="67">
        <f t="shared" si="0"/>
        <v>0</v>
      </c>
      <c r="J45" s="67">
        <f t="shared" si="1"/>
        <v>0</v>
      </c>
    </row>
    <row r="46" spans="1:10" ht="16.2">
      <c r="A46" s="55"/>
      <c r="B46" s="56">
        <v>16601</v>
      </c>
      <c r="C46" s="56"/>
      <c r="D46" s="63" t="s">
        <v>95</v>
      </c>
      <c r="E46" s="67">
        <v>0</v>
      </c>
      <c r="F46" s="67">
        <v>0</v>
      </c>
      <c r="G46" s="67">
        <v>0</v>
      </c>
      <c r="H46" s="67">
        <v>0</v>
      </c>
      <c r="I46" s="67">
        <f t="shared" si="0"/>
        <v>0</v>
      </c>
      <c r="J46" s="67">
        <f t="shared" si="1"/>
        <v>0</v>
      </c>
    </row>
    <row r="47" spans="1:10" ht="16.2">
      <c r="A47" s="55"/>
      <c r="B47" s="56">
        <v>17101</v>
      </c>
      <c r="C47" s="56"/>
      <c r="D47" s="63" t="s">
        <v>96</v>
      </c>
      <c r="E47" s="67">
        <v>15300</v>
      </c>
      <c r="F47" s="67">
        <v>0</v>
      </c>
      <c r="G47" s="67">
        <v>21200</v>
      </c>
      <c r="H47" s="67">
        <v>0</v>
      </c>
      <c r="I47" s="67">
        <f t="shared" si="0"/>
        <v>36500</v>
      </c>
      <c r="J47" s="67">
        <f t="shared" si="1"/>
        <v>0</v>
      </c>
    </row>
    <row r="48" spans="1:10" ht="16.2">
      <c r="A48" s="55"/>
      <c r="B48" s="56">
        <v>17102</v>
      </c>
      <c r="C48" s="56"/>
      <c r="D48" s="63" t="s">
        <v>97</v>
      </c>
      <c r="E48" s="67">
        <v>272870</v>
      </c>
      <c r="F48" s="67">
        <v>0</v>
      </c>
      <c r="G48" s="67">
        <v>297220</v>
      </c>
      <c r="H48" s="67">
        <v>0</v>
      </c>
      <c r="I48" s="67">
        <f t="shared" si="0"/>
        <v>570090</v>
      </c>
      <c r="J48" s="67">
        <f t="shared" si="1"/>
        <v>0</v>
      </c>
    </row>
    <row r="49" spans="1:10" ht="16.2">
      <c r="A49" s="55"/>
      <c r="B49" s="56">
        <v>17109</v>
      </c>
      <c r="C49" s="56"/>
      <c r="D49" s="63" t="s">
        <v>98</v>
      </c>
      <c r="E49" s="67">
        <v>0</v>
      </c>
      <c r="F49" s="67">
        <v>0</v>
      </c>
      <c r="G49" s="67">
        <v>0</v>
      </c>
      <c r="H49" s="67">
        <v>0</v>
      </c>
      <c r="I49" s="67">
        <f t="shared" si="0"/>
        <v>0</v>
      </c>
      <c r="J49" s="67">
        <f t="shared" si="1"/>
        <v>0</v>
      </c>
    </row>
    <row r="50" spans="1:10" ht="16.2">
      <c r="A50" s="55"/>
      <c r="B50" s="56">
        <v>19101</v>
      </c>
      <c r="C50" s="56"/>
      <c r="D50" s="63" t="s">
        <v>99</v>
      </c>
      <c r="E50" s="67">
        <v>0</v>
      </c>
      <c r="F50" s="67">
        <v>0</v>
      </c>
      <c r="G50" s="67">
        <v>0</v>
      </c>
      <c r="H50" s="67">
        <v>0</v>
      </c>
      <c r="I50" s="67">
        <f>IF((F50-G50+H50)&lt;0,F50-G50+H50,0)</f>
        <v>0</v>
      </c>
      <c r="J50" s="67">
        <f>IF((F50-G50+H50)&gt;0,F50-G50+H50,0)</f>
        <v>0</v>
      </c>
    </row>
    <row r="51" spans="1:10" ht="16.2">
      <c r="A51" s="55"/>
      <c r="B51" s="56">
        <v>19201</v>
      </c>
      <c r="C51" s="56"/>
      <c r="D51" s="63" t="s">
        <v>100</v>
      </c>
      <c r="E51" s="67">
        <v>0</v>
      </c>
      <c r="F51" s="67">
        <v>17681.7</v>
      </c>
      <c r="G51" s="67">
        <v>0</v>
      </c>
      <c r="H51" s="67">
        <v>6414.1</v>
      </c>
      <c r="I51" s="67">
        <f t="shared" ref="I51:I114" si="2">IF((F51-G51+H51)&lt;0,F51-G51+H51,0)</f>
        <v>0</v>
      </c>
      <c r="J51" s="67">
        <f t="shared" ref="J51:J114" si="3">IF((F51-G51+H51)&gt;0,F51-G51+H51,0)</f>
        <v>24095.800000000003</v>
      </c>
    </row>
    <row r="52" spans="1:10" ht="16.2">
      <c r="A52" s="55"/>
      <c r="B52" s="56">
        <v>19202</v>
      </c>
      <c r="C52" s="56"/>
      <c r="D52" s="63" t="s">
        <v>101</v>
      </c>
      <c r="E52" s="67">
        <v>0</v>
      </c>
      <c r="F52" s="67">
        <v>4336.5</v>
      </c>
      <c r="G52" s="67">
        <v>0</v>
      </c>
      <c r="H52" s="67">
        <v>0</v>
      </c>
      <c r="I52" s="67">
        <f t="shared" si="2"/>
        <v>0</v>
      </c>
      <c r="J52" s="67">
        <f t="shared" si="3"/>
        <v>4336.5</v>
      </c>
    </row>
    <row r="53" spans="1:10" ht="16.2">
      <c r="A53" s="55"/>
      <c r="B53" s="56">
        <v>19203</v>
      </c>
      <c r="C53" s="56"/>
      <c r="D53" s="63" t="s">
        <v>102</v>
      </c>
      <c r="E53" s="67">
        <v>0</v>
      </c>
      <c r="F53" s="67">
        <v>0</v>
      </c>
      <c r="G53" s="67">
        <v>0</v>
      </c>
      <c r="H53" s="67">
        <v>0</v>
      </c>
      <c r="I53" s="67">
        <f t="shared" si="2"/>
        <v>0</v>
      </c>
      <c r="J53" s="67">
        <f t="shared" si="3"/>
        <v>0</v>
      </c>
    </row>
    <row r="54" spans="1:10" ht="16.2">
      <c r="A54" s="55"/>
      <c r="B54" s="56">
        <v>19204</v>
      </c>
      <c r="C54" s="56"/>
      <c r="D54" s="63" t="s">
        <v>103</v>
      </c>
      <c r="E54" s="67">
        <v>0</v>
      </c>
      <c r="F54" s="67">
        <v>6344.8</v>
      </c>
      <c r="G54" s="67">
        <v>0</v>
      </c>
      <c r="H54" s="67">
        <v>0</v>
      </c>
      <c r="I54" s="67">
        <f t="shared" si="2"/>
        <v>0</v>
      </c>
      <c r="J54" s="67">
        <f t="shared" si="3"/>
        <v>6344.8</v>
      </c>
    </row>
    <row r="55" spans="1:10" ht="16.2">
      <c r="A55" s="55"/>
      <c r="B55" s="56">
        <v>19205</v>
      </c>
      <c r="C55" s="56"/>
      <c r="D55" s="63" t="s">
        <v>104</v>
      </c>
      <c r="E55" s="67">
        <v>0</v>
      </c>
      <c r="F55" s="67">
        <v>75222</v>
      </c>
      <c r="G55" s="67">
        <v>14004</v>
      </c>
      <c r="H55" s="67">
        <v>6792</v>
      </c>
      <c r="I55" s="67">
        <f t="shared" si="2"/>
        <v>0</v>
      </c>
      <c r="J55" s="67">
        <f t="shared" si="3"/>
        <v>68010</v>
      </c>
    </row>
    <row r="56" spans="1:10" ht="16.2">
      <c r="A56" s="55"/>
      <c r="B56" s="56">
        <v>19206</v>
      </c>
      <c r="C56" s="56"/>
      <c r="D56" s="63" t="s">
        <v>105</v>
      </c>
      <c r="E56" s="67">
        <v>0</v>
      </c>
      <c r="F56" s="67">
        <v>0</v>
      </c>
      <c r="G56" s="67">
        <v>0</v>
      </c>
      <c r="H56" s="67">
        <v>0</v>
      </c>
      <c r="I56" s="67">
        <f t="shared" si="2"/>
        <v>0</v>
      </c>
      <c r="J56" s="67">
        <f t="shared" si="3"/>
        <v>0</v>
      </c>
    </row>
    <row r="57" spans="1:10" ht="16.2">
      <c r="A57" s="55"/>
      <c r="B57" s="56">
        <v>19207</v>
      </c>
      <c r="C57" s="56"/>
      <c r="D57" s="63" t="s">
        <v>106</v>
      </c>
      <c r="E57" s="67">
        <v>0</v>
      </c>
      <c r="F57" s="67">
        <v>0</v>
      </c>
      <c r="G57" s="67">
        <v>0</v>
      </c>
      <c r="H57" s="67">
        <v>0</v>
      </c>
      <c r="I57" s="67">
        <f t="shared" si="2"/>
        <v>0</v>
      </c>
      <c r="J57" s="67">
        <f t="shared" si="3"/>
        <v>0</v>
      </c>
    </row>
    <row r="58" spans="1:10" ht="16.2">
      <c r="A58" s="55"/>
      <c r="B58" s="56">
        <v>19209</v>
      </c>
      <c r="C58" s="56"/>
      <c r="D58" s="63" t="s">
        <v>107</v>
      </c>
      <c r="E58" s="67">
        <v>0</v>
      </c>
      <c r="F58" s="67">
        <v>9440</v>
      </c>
      <c r="G58" s="67">
        <v>0</v>
      </c>
      <c r="H58" s="67">
        <v>0</v>
      </c>
      <c r="I58" s="67">
        <f t="shared" si="2"/>
        <v>0</v>
      </c>
      <c r="J58" s="67">
        <f t="shared" si="3"/>
        <v>9440</v>
      </c>
    </row>
    <row r="59" spans="1:10" ht="16.2">
      <c r="A59" s="55"/>
      <c r="B59" s="57">
        <v>19210</v>
      </c>
      <c r="C59" s="57"/>
      <c r="D59" s="63" t="s">
        <v>108</v>
      </c>
      <c r="E59" s="67">
        <v>0</v>
      </c>
      <c r="F59" s="67">
        <v>0</v>
      </c>
      <c r="G59" s="67">
        <v>0</v>
      </c>
      <c r="H59" s="67">
        <v>0</v>
      </c>
      <c r="I59" s="67">
        <f t="shared" si="2"/>
        <v>0</v>
      </c>
      <c r="J59" s="67">
        <f t="shared" si="3"/>
        <v>0</v>
      </c>
    </row>
    <row r="60" spans="1:10" ht="16.2">
      <c r="A60" s="55"/>
      <c r="B60" s="57">
        <v>19211</v>
      </c>
      <c r="C60" s="57"/>
      <c r="D60" s="63" t="s">
        <v>109</v>
      </c>
      <c r="E60" s="67">
        <v>0</v>
      </c>
      <c r="F60" s="67">
        <v>0</v>
      </c>
      <c r="G60" s="67">
        <v>0</v>
      </c>
      <c r="H60" s="67">
        <v>0</v>
      </c>
      <c r="I60" s="67">
        <f t="shared" si="2"/>
        <v>0</v>
      </c>
      <c r="J60" s="67">
        <f t="shared" si="3"/>
        <v>0</v>
      </c>
    </row>
    <row r="61" spans="1:10" ht="16.2">
      <c r="A61" s="55"/>
      <c r="B61" s="57">
        <v>19212</v>
      </c>
      <c r="C61" s="57"/>
      <c r="D61" s="63" t="s">
        <v>110</v>
      </c>
      <c r="E61" s="67">
        <v>0</v>
      </c>
      <c r="F61" s="67">
        <v>0</v>
      </c>
      <c r="G61" s="67">
        <v>0</v>
      </c>
      <c r="H61" s="67">
        <v>0</v>
      </c>
      <c r="I61" s="67">
        <f t="shared" si="2"/>
        <v>0</v>
      </c>
      <c r="J61" s="67">
        <f t="shared" si="3"/>
        <v>0</v>
      </c>
    </row>
    <row r="62" spans="1:10" ht="16.2">
      <c r="A62" s="55"/>
      <c r="B62" s="56">
        <v>19301</v>
      </c>
      <c r="C62" s="56"/>
      <c r="D62" s="63" t="s">
        <v>111</v>
      </c>
      <c r="E62" s="67">
        <v>0</v>
      </c>
      <c r="F62" s="67">
        <v>22468</v>
      </c>
      <c r="G62" s="67">
        <v>0</v>
      </c>
      <c r="H62" s="67">
        <v>0</v>
      </c>
      <c r="I62" s="67">
        <f t="shared" si="2"/>
        <v>0</v>
      </c>
      <c r="J62" s="67">
        <f t="shared" si="3"/>
        <v>22468</v>
      </c>
    </row>
    <row r="63" spans="1:10" ht="16.2">
      <c r="A63" s="55"/>
      <c r="B63" s="56">
        <v>19302</v>
      </c>
      <c r="C63" s="56"/>
      <c r="D63" s="63" t="s">
        <v>112</v>
      </c>
      <c r="E63" s="67">
        <v>0</v>
      </c>
      <c r="F63" s="67">
        <v>13880</v>
      </c>
      <c r="G63" s="67">
        <v>0</v>
      </c>
      <c r="H63" s="67">
        <v>0</v>
      </c>
      <c r="I63" s="67">
        <f t="shared" si="2"/>
        <v>0</v>
      </c>
      <c r="J63" s="67">
        <f t="shared" si="3"/>
        <v>13880</v>
      </c>
    </row>
    <row r="64" spans="1:10" ht="16.2">
      <c r="A64" s="55"/>
      <c r="B64" s="56">
        <v>19309</v>
      </c>
      <c r="C64" s="56"/>
      <c r="D64" s="63" t="s">
        <v>113</v>
      </c>
      <c r="E64" s="67">
        <v>0</v>
      </c>
      <c r="F64" s="67">
        <v>8100</v>
      </c>
      <c r="G64" s="67">
        <v>5950</v>
      </c>
      <c r="H64" s="67">
        <v>0</v>
      </c>
      <c r="I64" s="67">
        <f t="shared" si="2"/>
        <v>0</v>
      </c>
      <c r="J64" s="67">
        <f t="shared" si="3"/>
        <v>2150</v>
      </c>
    </row>
    <row r="65" spans="1:10" ht="16.2">
      <c r="A65" s="55"/>
      <c r="B65" s="56">
        <v>19401</v>
      </c>
      <c r="C65" s="56"/>
      <c r="D65" s="63" t="s">
        <v>114</v>
      </c>
      <c r="E65" s="67">
        <v>0</v>
      </c>
      <c r="F65" s="67">
        <v>0</v>
      </c>
      <c r="G65" s="67">
        <v>0</v>
      </c>
      <c r="H65" s="67">
        <v>0</v>
      </c>
      <c r="I65" s="67">
        <f t="shared" si="2"/>
        <v>0</v>
      </c>
      <c r="J65" s="67">
        <f t="shared" si="3"/>
        <v>0</v>
      </c>
    </row>
    <row r="66" spans="1:10" ht="16.2">
      <c r="A66" s="55"/>
      <c r="B66" s="56">
        <v>19402</v>
      </c>
      <c r="C66" s="56"/>
      <c r="D66" s="63" t="s">
        <v>115</v>
      </c>
      <c r="E66" s="67">
        <v>0</v>
      </c>
      <c r="F66" s="67">
        <v>0</v>
      </c>
      <c r="G66" s="67">
        <v>0</v>
      </c>
      <c r="H66" s="67">
        <v>0</v>
      </c>
      <c r="I66" s="67">
        <f t="shared" si="2"/>
        <v>0</v>
      </c>
      <c r="J66" s="67">
        <f t="shared" si="3"/>
        <v>0</v>
      </c>
    </row>
    <row r="67" spans="1:10" ht="16.2">
      <c r="A67" s="55"/>
      <c r="B67" s="56">
        <v>19403</v>
      </c>
      <c r="C67" s="56"/>
      <c r="D67" s="63" t="s">
        <v>116</v>
      </c>
      <c r="E67" s="67">
        <v>0</v>
      </c>
      <c r="F67" s="67">
        <v>0</v>
      </c>
      <c r="G67" s="67">
        <v>0</v>
      </c>
      <c r="H67" s="67">
        <v>0</v>
      </c>
      <c r="I67" s="67">
        <f t="shared" si="2"/>
        <v>0</v>
      </c>
      <c r="J67" s="67">
        <f t="shared" si="3"/>
        <v>0</v>
      </c>
    </row>
    <row r="68" spans="1:10" ht="16.2">
      <c r="A68" s="55"/>
      <c r="B68" s="56">
        <v>19501</v>
      </c>
      <c r="C68" s="56"/>
      <c r="D68" s="63" t="s">
        <v>117</v>
      </c>
      <c r="E68" s="67">
        <v>0</v>
      </c>
      <c r="F68" s="67">
        <v>45150</v>
      </c>
      <c r="G68" s="67">
        <v>0</v>
      </c>
      <c r="H68" s="67">
        <v>0</v>
      </c>
      <c r="I68" s="67">
        <f t="shared" si="2"/>
        <v>0</v>
      </c>
      <c r="J68" s="67">
        <f t="shared" si="3"/>
        <v>45150</v>
      </c>
    </row>
    <row r="69" spans="1:10" ht="16.2">
      <c r="A69" s="55"/>
      <c r="B69" s="56">
        <v>19502</v>
      </c>
      <c r="C69" s="56"/>
      <c r="D69" s="63" t="s">
        <v>118</v>
      </c>
      <c r="E69" s="67">
        <v>0</v>
      </c>
      <c r="F69" s="67">
        <v>19178.599999999999</v>
      </c>
      <c r="G69" s="67">
        <v>0</v>
      </c>
      <c r="H69" s="67">
        <v>3957.6</v>
      </c>
      <c r="I69" s="67">
        <f t="shared" si="2"/>
        <v>0</v>
      </c>
      <c r="J69" s="67">
        <f t="shared" si="3"/>
        <v>23136.199999999997</v>
      </c>
    </row>
    <row r="70" spans="1:10" ht="16.2">
      <c r="A70" s="55"/>
      <c r="B70" s="56">
        <v>19503</v>
      </c>
      <c r="C70" s="56"/>
      <c r="D70" s="63" t="s">
        <v>119</v>
      </c>
      <c r="E70" s="67">
        <v>0</v>
      </c>
      <c r="F70" s="67">
        <v>12700</v>
      </c>
      <c r="G70" s="67">
        <v>6700</v>
      </c>
      <c r="H70" s="67">
        <v>3650</v>
      </c>
      <c r="I70" s="67">
        <f t="shared" si="2"/>
        <v>0</v>
      </c>
      <c r="J70" s="67">
        <f t="shared" si="3"/>
        <v>9650</v>
      </c>
    </row>
    <row r="71" spans="1:10" ht="16.2">
      <c r="A71" s="55"/>
      <c r="B71" s="56">
        <v>19504</v>
      </c>
      <c r="C71" s="56"/>
      <c r="D71" s="63" t="s">
        <v>120</v>
      </c>
      <c r="E71" s="67">
        <v>0</v>
      </c>
      <c r="F71" s="67">
        <v>0</v>
      </c>
      <c r="G71" s="67">
        <v>0</v>
      </c>
      <c r="H71" s="67">
        <v>0</v>
      </c>
      <c r="I71" s="67">
        <f t="shared" si="2"/>
        <v>0</v>
      </c>
      <c r="J71" s="67">
        <f t="shared" si="3"/>
        <v>0</v>
      </c>
    </row>
    <row r="72" spans="1:10" ht="16.2">
      <c r="A72" s="55"/>
      <c r="B72" s="56">
        <v>19509</v>
      </c>
      <c r="C72" s="56"/>
      <c r="D72" s="63" t="s">
        <v>121</v>
      </c>
      <c r="E72" s="67">
        <v>0</v>
      </c>
      <c r="F72" s="67">
        <v>0</v>
      </c>
      <c r="G72" s="67">
        <v>0</v>
      </c>
      <c r="H72" s="67">
        <v>0</v>
      </c>
      <c r="I72" s="67">
        <f t="shared" si="2"/>
        <v>0</v>
      </c>
      <c r="J72" s="67">
        <f t="shared" si="3"/>
        <v>0</v>
      </c>
    </row>
    <row r="73" spans="1:10" ht="16.2">
      <c r="A73" s="55"/>
      <c r="B73" s="56">
        <v>19601</v>
      </c>
      <c r="C73" s="56"/>
      <c r="D73" s="63" t="s">
        <v>122</v>
      </c>
      <c r="E73" s="67">
        <v>0</v>
      </c>
      <c r="F73" s="67">
        <v>0</v>
      </c>
      <c r="G73" s="67">
        <v>0</v>
      </c>
      <c r="H73" s="67">
        <v>0</v>
      </c>
      <c r="I73" s="67">
        <f t="shared" si="2"/>
        <v>0</v>
      </c>
      <c r="J73" s="67">
        <f t="shared" si="3"/>
        <v>0</v>
      </c>
    </row>
    <row r="74" spans="1:10" ht="16.2">
      <c r="A74" s="55"/>
      <c r="B74" s="56">
        <v>19701</v>
      </c>
      <c r="C74" s="56"/>
      <c r="D74" s="63" t="s">
        <v>123</v>
      </c>
      <c r="E74" s="67">
        <v>0</v>
      </c>
      <c r="F74" s="67">
        <v>15300</v>
      </c>
      <c r="G74" s="67">
        <v>0</v>
      </c>
      <c r="H74" s="67">
        <v>7065.96</v>
      </c>
      <c r="I74" s="67">
        <f t="shared" si="2"/>
        <v>0</v>
      </c>
      <c r="J74" s="67">
        <f t="shared" si="3"/>
        <v>22365.96</v>
      </c>
    </row>
    <row r="75" spans="1:10" ht="16.2">
      <c r="A75" s="55"/>
      <c r="B75" s="56">
        <v>19702</v>
      </c>
      <c r="C75" s="56"/>
      <c r="D75" s="63" t="s">
        <v>124</v>
      </c>
      <c r="E75" s="67">
        <v>0</v>
      </c>
      <c r="F75" s="67">
        <v>272870</v>
      </c>
      <c r="G75" s="67">
        <v>0</v>
      </c>
      <c r="H75" s="67">
        <v>99063.42</v>
      </c>
      <c r="I75" s="67">
        <f t="shared" si="2"/>
        <v>0</v>
      </c>
      <c r="J75" s="67">
        <f t="shared" si="3"/>
        <v>371933.42</v>
      </c>
    </row>
    <row r="76" spans="1:10" ht="16.2">
      <c r="A76" s="55"/>
      <c r="B76" s="56">
        <v>19709</v>
      </c>
      <c r="C76" s="56"/>
      <c r="D76" s="63" t="s">
        <v>125</v>
      </c>
      <c r="E76" s="67">
        <v>0</v>
      </c>
      <c r="F76" s="67">
        <v>0</v>
      </c>
      <c r="G76" s="67">
        <v>0</v>
      </c>
      <c r="H76" s="67">
        <v>0</v>
      </c>
      <c r="I76" s="67">
        <f t="shared" si="2"/>
        <v>0</v>
      </c>
      <c r="J76" s="67">
        <f t="shared" si="3"/>
        <v>0</v>
      </c>
    </row>
    <row r="77" spans="1:10" ht="16.2">
      <c r="A77" s="55"/>
      <c r="B77" s="56">
        <v>201</v>
      </c>
      <c r="C77" s="56"/>
      <c r="D77" s="63" t="s">
        <v>260</v>
      </c>
      <c r="E77" s="67">
        <v>0</v>
      </c>
      <c r="F77" s="67">
        <v>0</v>
      </c>
      <c r="G77" s="67">
        <v>8619</v>
      </c>
      <c r="H77" s="67">
        <v>12910</v>
      </c>
      <c r="I77" s="67">
        <f t="shared" si="2"/>
        <v>0</v>
      </c>
      <c r="J77" s="67">
        <f t="shared" si="3"/>
        <v>4291</v>
      </c>
    </row>
    <row r="78" spans="1:10" ht="16.2">
      <c r="A78" s="55"/>
      <c r="B78" s="56">
        <v>211</v>
      </c>
      <c r="C78" s="56"/>
      <c r="D78" s="63" t="s">
        <v>261</v>
      </c>
      <c r="E78" s="67">
        <v>0</v>
      </c>
      <c r="F78" s="67">
        <v>3792</v>
      </c>
      <c r="G78" s="67">
        <v>6822</v>
      </c>
      <c r="H78" s="67">
        <v>8097</v>
      </c>
      <c r="I78" s="67">
        <f t="shared" si="2"/>
        <v>0</v>
      </c>
      <c r="J78" s="67">
        <f t="shared" si="3"/>
        <v>5067</v>
      </c>
    </row>
    <row r="79" spans="1:10" ht="16.2">
      <c r="A79" s="55"/>
      <c r="B79" s="56">
        <v>212</v>
      </c>
      <c r="C79" s="56"/>
      <c r="D79" s="63" t="s">
        <v>262</v>
      </c>
      <c r="E79" s="67">
        <v>0</v>
      </c>
      <c r="F79" s="67">
        <v>0</v>
      </c>
      <c r="G79" s="67">
        <v>0</v>
      </c>
      <c r="H79" s="67">
        <v>0</v>
      </c>
      <c r="I79" s="67">
        <f t="shared" si="2"/>
        <v>0</v>
      </c>
      <c r="J79" s="67">
        <f t="shared" si="3"/>
        <v>0</v>
      </c>
    </row>
    <row r="80" spans="1:10" ht="16.2">
      <c r="A80" s="55"/>
      <c r="B80" s="56">
        <v>213</v>
      </c>
      <c r="C80" s="56"/>
      <c r="D80" s="63" t="s">
        <v>263</v>
      </c>
      <c r="E80" s="67">
        <v>0</v>
      </c>
      <c r="F80" s="67">
        <v>0</v>
      </c>
      <c r="G80" s="67">
        <v>0</v>
      </c>
      <c r="H80" s="67">
        <v>0</v>
      </c>
      <c r="I80" s="67">
        <f t="shared" si="2"/>
        <v>0</v>
      </c>
      <c r="J80" s="67">
        <f t="shared" si="3"/>
        <v>0</v>
      </c>
    </row>
    <row r="81" spans="1:10" ht="16.2">
      <c r="A81" s="55"/>
      <c r="B81" s="56">
        <v>214</v>
      </c>
      <c r="C81" s="56"/>
      <c r="D81" s="63" t="s">
        <v>264</v>
      </c>
      <c r="E81" s="67">
        <v>0</v>
      </c>
      <c r="F81" s="67">
        <v>0</v>
      </c>
      <c r="G81" s="67">
        <v>0</v>
      </c>
      <c r="H81" s="67">
        <v>0</v>
      </c>
      <c r="I81" s="67">
        <f t="shared" si="2"/>
        <v>0</v>
      </c>
      <c r="J81" s="67">
        <f t="shared" si="3"/>
        <v>0</v>
      </c>
    </row>
    <row r="82" spans="1:10" ht="16.2">
      <c r="A82" s="55"/>
      <c r="B82" s="56">
        <v>215</v>
      </c>
      <c r="C82" s="56"/>
      <c r="D82" s="63" t="s">
        <v>265</v>
      </c>
      <c r="E82" s="67">
        <v>0</v>
      </c>
      <c r="F82" s="67">
        <v>0</v>
      </c>
      <c r="G82" s="67">
        <v>0</v>
      </c>
      <c r="H82" s="67">
        <v>0</v>
      </c>
      <c r="I82" s="67">
        <f t="shared" si="2"/>
        <v>0</v>
      </c>
      <c r="J82" s="67">
        <f t="shared" si="3"/>
        <v>0</v>
      </c>
    </row>
    <row r="83" spans="1:10" ht="16.2">
      <c r="A83" s="55"/>
      <c r="B83" s="56">
        <v>216</v>
      </c>
      <c r="C83" s="56"/>
      <c r="D83" s="63" t="s">
        <v>266</v>
      </c>
      <c r="E83" s="67">
        <v>0</v>
      </c>
      <c r="F83" s="67">
        <v>0</v>
      </c>
      <c r="G83" s="67">
        <v>0</v>
      </c>
      <c r="H83" s="67">
        <v>0</v>
      </c>
      <c r="I83" s="67">
        <f t="shared" si="2"/>
        <v>0</v>
      </c>
      <c r="J83" s="67">
        <f t="shared" si="3"/>
        <v>0</v>
      </c>
    </row>
    <row r="84" spans="1:10" ht="16.2">
      <c r="A84" s="55"/>
      <c r="B84" s="56">
        <v>217</v>
      </c>
      <c r="C84" s="56"/>
      <c r="D84" s="63" t="s">
        <v>267</v>
      </c>
      <c r="E84" s="67">
        <v>0</v>
      </c>
      <c r="F84" s="67">
        <v>3140</v>
      </c>
      <c r="G84" s="67">
        <v>12060</v>
      </c>
      <c r="H84" s="67">
        <v>14468</v>
      </c>
      <c r="I84" s="67">
        <f t="shared" si="2"/>
        <v>0</v>
      </c>
      <c r="J84" s="67">
        <f t="shared" si="3"/>
        <v>5548</v>
      </c>
    </row>
    <row r="85" spans="1:10" ht="16.2">
      <c r="A85" s="55"/>
      <c r="B85" s="56">
        <v>218</v>
      </c>
      <c r="C85" s="56"/>
      <c r="D85" s="63" t="s">
        <v>268</v>
      </c>
      <c r="E85" s="67">
        <v>0</v>
      </c>
      <c r="F85" s="67">
        <v>0</v>
      </c>
      <c r="G85" s="67">
        <v>0</v>
      </c>
      <c r="H85" s="67">
        <v>0</v>
      </c>
      <c r="I85" s="67">
        <f t="shared" si="2"/>
        <v>0</v>
      </c>
      <c r="J85" s="67">
        <f t="shared" si="3"/>
        <v>0</v>
      </c>
    </row>
    <row r="86" spans="1:10" ht="16.2">
      <c r="A86" s="55"/>
      <c r="B86" s="56">
        <v>21901</v>
      </c>
      <c r="C86" s="56"/>
      <c r="D86" s="63" t="s">
        <v>126</v>
      </c>
      <c r="E86" s="67">
        <v>0</v>
      </c>
      <c r="F86" s="67">
        <v>0</v>
      </c>
      <c r="G86" s="67">
        <v>0</v>
      </c>
      <c r="H86" s="67">
        <v>0</v>
      </c>
      <c r="I86" s="67">
        <f t="shared" si="2"/>
        <v>0</v>
      </c>
      <c r="J86" s="67">
        <f t="shared" si="3"/>
        <v>0</v>
      </c>
    </row>
    <row r="87" spans="1:10" ht="16.2">
      <c r="A87" s="55"/>
      <c r="B87" s="56">
        <v>21902</v>
      </c>
      <c r="C87" s="56"/>
      <c r="D87" s="63" t="s">
        <v>127</v>
      </c>
      <c r="E87" s="67">
        <v>0</v>
      </c>
      <c r="F87" s="67">
        <v>0</v>
      </c>
      <c r="G87" s="67">
        <v>0</v>
      </c>
      <c r="H87" s="67">
        <v>0</v>
      </c>
      <c r="I87" s="67">
        <f t="shared" si="2"/>
        <v>0</v>
      </c>
      <c r="J87" s="67">
        <f t="shared" si="3"/>
        <v>0</v>
      </c>
    </row>
    <row r="88" spans="1:10" ht="16.2">
      <c r="A88" s="55"/>
      <c r="B88" s="56">
        <v>21903</v>
      </c>
      <c r="C88" s="56"/>
      <c r="D88" s="63" t="s">
        <v>128</v>
      </c>
      <c r="E88" s="67">
        <v>0</v>
      </c>
      <c r="F88" s="67">
        <v>89000</v>
      </c>
      <c r="G88" s="67">
        <v>84490</v>
      </c>
      <c r="H88" s="67">
        <v>96590</v>
      </c>
      <c r="I88" s="67">
        <f t="shared" si="2"/>
        <v>0</v>
      </c>
      <c r="J88" s="67">
        <f t="shared" si="3"/>
        <v>101100</v>
      </c>
    </row>
    <row r="89" spans="1:10" ht="16.2">
      <c r="A89" s="55"/>
      <c r="B89" s="56">
        <v>221</v>
      </c>
      <c r="C89" s="56"/>
      <c r="D89" s="63" t="s">
        <v>269</v>
      </c>
      <c r="E89" s="67">
        <v>0</v>
      </c>
      <c r="F89" s="67">
        <v>0</v>
      </c>
      <c r="G89" s="67">
        <v>0</v>
      </c>
      <c r="H89" s="67">
        <v>0</v>
      </c>
      <c r="I89" s="67">
        <f t="shared" si="2"/>
        <v>0</v>
      </c>
      <c r="J89" s="67">
        <f t="shared" si="3"/>
        <v>0</v>
      </c>
    </row>
    <row r="90" spans="1:10" ht="16.2">
      <c r="A90" s="55"/>
      <c r="B90" s="56">
        <v>222</v>
      </c>
      <c r="C90" s="56"/>
      <c r="D90" s="63" t="s">
        <v>270</v>
      </c>
      <c r="E90" s="67">
        <v>0</v>
      </c>
      <c r="F90" s="67">
        <v>0</v>
      </c>
      <c r="G90" s="67">
        <v>0</v>
      </c>
      <c r="H90" s="67">
        <v>0</v>
      </c>
      <c r="I90" s="67">
        <f t="shared" si="2"/>
        <v>0</v>
      </c>
      <c r="J90" s="67">
        <f t="shared" si="3"/>
        <v>0</v>
      </c>
    </row>
    <row r="91" spans="1:10" ht="16.2">
      <c r="A91" s="55"/>
      <c r="B91" s="56">
        <v>231</v>
      </c>
      <c r="C91" s="56"/>
      <c r="D91" s="63" t="s">
        <v>257</v>
      </c>
      <c r="E91" s="67">
        <v>0</v>
      </c>
      <c r="F91" s="67">
        <v>0</v>
      </c>
      <c r="G91" s="67">
        <v>0</v>
      </c>
      <c r="H91" s="67">
        <v>0</v>
      </c>
      <c r="I91" s="67">
        <f t="shared" si="2"/>
        <v>0</v>
      </c>
      <c r="J91" s="67">
        <f t="shared" si="3"/>
        <v>0</v>
      </c>
    </row>
    <row r="92" spans="1:10" ht="16.2">
      <c r="A92" s="55"/>
      <c r="B92" s="56">
        <v>232</v>
      </c>
      <c r="C92" s="56"/>
      <c r="D92" s="63" t="s">
        <v>258</v>
      </c>
      <c r="E92" s="67">
        <v>0</v>
      </c>
      <c r="F92" s="67">
        <v>0</v>
      </c>
      <c r="G92" s="67">
        <v>0</v>
      </c>
      <c r="H92" s="67">
        <v>0</v>
      </c>
      <c r="I92" s="67">
        <f t="shared" si="2"/>
        <v>0</v>
      </c>
      <c r="J92" s="67">
        <f t="shared" si="3"/>
        <v>0</v>
      </c>
    </row>
    <row r="93" spans="1:10" ht="16.2">
      <c r="A93" s="55"/>
      <c r="B93" s="56">
        <v>233</v>
      </c>
      <c r="C93" s="56"/>
      <c r="D93" s="63" t="s">
        <v>259</v>
      </c>
      <c r="E93" s="67">
        <v>0</v>
      </c>
      <c r="F93" s="67">
        <v>0</v>
      </c>
      <c r="G93" s="67">
        <v>0</v>
      </c>
      <c r="H93" s="67">
        <v>0</v>
      </c>
      <c r="I93" s="67">
        <f t="shared" si="2"/>
        <v>0</v>
      </c>
      <c r="J93" s="67">
        <f t="shared" si="3"/>
        <v>0</v>
      </c>
    </row>
    <row r="94" spans="1:10" ht="16.2">
      <c r="A94" s="55"/>
      <c r="B94" s="56">
        <v>30101</v>
      </c>
      <c r="C94" s="56"/>
      <c r="D94" s="63" t="s">
        <v>129</v>
      </c>
      <c r="E94" s="67">
        <v>0</v>
      </c>
      <c r="F94" s="67">
        <f>1807933.28+30000</f>
        <v>1837933.28</v>
      </c>
      <c r="G94" s="67">
        <v>365962</v>
      </c>
      <c r="H94" s="67">
        <v>0</v>
      </c>
      <c r="I94" s="67">
        <f t="shared" si="2"/>
        <v>0</v>
      </c>
      <c r="J94" s="67">
        <f t="shared" si="3"/>
        <v>1471971.28</v>
      </c>
    </row>
    <row r="95" spans="1:10" ht="16.2">
      <c r="A95" s="55"/>
      <c r="B95" s="56">
        <v>30102</v>
      </c>
      <c r="C95" s="56"/>
      <c r="D95" s="63" t="s">
        <v>130</v>
      </c>
      <c r="E95" s="67">
        <v>0</v>
      </c>
      <c r="F95" s="67">
        <v>0</v>
      </c>
      <c r="G95" s="67">
        <v>0</v>
      </c>
      <c r="H95" s="67">
        <v>0</v>
      </c>
      <c r="I95" s="67">
        <f t="shared" si="2"/>
        <v>0</v>
      </c>
      <c r="J95" s="67">
        <f t="shared" si="3"/>
        <v>0</v>
      </c>
    </row>
    <row r="96" spans="1:10" ht="16.2">
      <c r="A96" s="55"/>
      <c r="B96" s="56">
        <v>30103</v>
      </c>
      <c r="C96" s="56"/>
      <c r="D96" s="63" t="s">
        <v>415</v>
      </c>
      <c r="E96" s="67">
        <v>0</v>
      </c>
      <c r="F96" s="67">
        <v>0</v>
      </c>
      <c r="G96" s="67">
        <v>0</v>
      </c>
      <c r="H96" s="67">
        <v>365962</v>
      </c>
      <c r="I96" s="67">
        <f t="shared" si="2"/>
        <v>0</v>
      </c>
      <c r="J96" s="67">
        <f t="shared" si="3"/>
        <v>365962</v>
      </c>
    </row>
    <row r="97" spans="1:14" ht="16.2">
      <c r="A97" s="55"/>
      <c r="B97" s="56">
        <v>30201</v>
      </c>
      <c r="C97" s="56"/>
      <c r="D97" s="63" t="s">
        <v>131</v>
      </c>
      <c r="E97" s="67">
        <v>0</v>
      </c>
      <c r="F97" s="67">
        <v>0</v>
      </c>
      <c r="G97" s="67">
        <v>0</v>
      </c>
      <c r="H97" s="67">
        <v>0</v>
      </c>
      <c r="I97" s="67">
        <f t="shared" si="2"/>
        <v>0</v>
      </c>
      <c r="J97" s="67">
        <f t="shared" si="3"/>
        <v>0</v>
      </c>
    </row>
    <row r="98" spans="1:14" ht="16.2">
      <c r="A98" s="55"/>
      <c r="B98" s="56">
        <v>30301</v>
      </c>
      <c r="C98" s="56"/>
      <c r="D98" s="63" t="s">
        <v>271</v>
      </c>
      <c r="E98" s="67">
        <v>0</v>
      </c>
      <c r="F98" s="67">
        <v>0</v>
      </c>
      <c r="G98" s="67">
        <v>0</v>
      </c>
      <c r="H98" s="67">
        <v>0</v>
      </c>
      <c r="I98" s="67">
        <f t="shared" si="2"/>
        <v>0</v>
      </c>
      <c r="J98" s="67">
        <f t="shared" si="3"/>
        <v>0</v>
      </c>
    </row>
    <row r="99" spans="1:14" ht="16.2">
      <c r="A99" s="55"/>
      <c r="B99" s="56">
        <v>30302</v>
      </c>
      <c r="C99" s="56"/>
      <c r="D99" s="63" t="s">
        <v>132</v>
      </c>
      <c r="E99" s="67">
        <v>0</v>
      </c>
      <c r="F99" s="67">
        <v>0</v>
      </c>
      <c r="G99" s="67">
        <v>0</v>
      </c>
      <c r="H99" s="67">
        <v>0</v>
      </c>
      <c r="I99" s="67">
        <f t="shared" si="2"/>
        <v>0</v>
      </c>
      <c r="J99" s="67">
        <f t="shared" si="3"/>
        <v>0</v>
      </c>
    </row>
    <row r="100" spans="1:14" ht="16.2">
      <c r="A100" s="55"/>
      <c r="B100" s="56">
        <v>311</v>
      </c>
      <c r="C100" s="56"/>
      <c r="D100" s="63" t="s">
        <v>272</v>
      </c>
      <c r="E100" s="67">
        <v>0</v>
      </c>
      <c r="F100" s="67">
        <v>513734.99</v>
      </c>
      <c r="G100" s="67">
        <v>0</v>
      </c>
      <c r="H100" s="67">
        <v>120591.2</v>
      </c>
      <c r="I100" s="67">
        <f t="shared" si="2"/>
        <v>0</v>
      </c>
      <c r="J100" s="67">
        <f t="shared" si="3"/>
        <v>634326.18999999994</v>
      </c>
    </row>
    <row r="101" spans="1:14" ht="16.2">
      <c r="A101" s="55"/>
      <c r="B101" s="56">
        <v>312</v>
      </c>
      <c r="C101" s="56"/>
      <c r="D101" s="63" t="s">
        <v>273</v>
      </c>
      <c r="E101" s="67">
        <v>0</v>
      </c>
      <c r="F101" s="67">
        <v>0</v>
      </c>
      <c r="G101" s="67">
        <v>0</v>
      </c>
      <c r="H101" s="67">
        <v>0</v>
      </c>
      <c r="I101" s="67">
        <f t="shared" si="2"/>
        <v>0</v>
      </c>
      <c r="J101" s="67">
        <f t="shared" si="3"/>
        <v>0</v>
      </c>
    </row>
    <row r="102" spans="1:14" ht="16.2">
      <c r="A102" s="55"/>
      <c r="B102" s="56">
        <v>313</v>
      </c>
      <c r="C102" s="56"/>
      <c r="D102" s="63" t="s">
        <v>274</v>
      </c>
      <c r="E102" s="67">
        <v>0</v>
      </c>
      <c r="F102" s="67">
        <v>0</v>
      </c>
      <c r="G102" s="67">
        <v>0</v>
      </c>
      <c r="H102" s="67">
        <v>0</v>
      </c>
      <c r="I102" s="67">
        <f t="shared" si="2"/>
        <v>0</v>
      </c>
      <c r="J102" s="67">
        <f t="shared" si="3"/>
        <v>0</v>
      </c>
    </row>
    <row r="103" spans="1:14" ht="16.2">
      <c r="A103" s="55"/>
      <c r="B103" s="56">
        <v>321</v>
      </c>
      <c r="C103" s="56"/>
      <c r="D103" s="63" t="s">
        <v>313</v>
      </c>
      <c r="E103" s="67">
        <v>0</v>
      </c>
      <c r="F103" s="67" t="e">
        <f>#REF!</f>
        <v>#REF!</v>
      </c>
      <c r="G103" s="67" t="e">
        <f>結算總表!F27</f>
        <v>#REF!</v>
      </c>
      <c r="H103" s="67">
        <v>0</v>
      </c>
      <c r="I103" s="67" t="e">
        <f t="shared" si="2"/>
        <v>#REF!</v>
      </c>
      <c r="J103" s="67" t="e">
        <f t="shared" si="3"/>
        <v>#REF!</v>
      </c>
    </row>
    <row r="104" spans="1:14" ht="16.2">
      <c r="A104" s="55"/>
      <c r="B104" s="56">
        <v>322</v>
      </c>
      <c r="C104" s="56"/>
      <c r="D104" s="63" t="s">
        <v>314</v>
      </c>
      <c r="E104" s="67">
        <v>0</v>
      </c>
      <c r="F104" s="67">
        <v>0</v>
      </c>
      <c r="G104" s="67">
        <v>0</v>
      </c>
      <c r="H104" s="67">
        <v>0</v>
      </c>
      <c r="I104" s="67">
        <f t="shared" si="2"/>
        <v>0</v>
      </c>
      <c r="J104" s="67">
        <f t="shared" si="3"/>
        <v>0</v>
      </c>
    </row>
    <row r="105" spans="1:14" ht="16.2">
      <c r="A105" s="55"/>
      <c r="B105" s="56">
        <v>323</v>
      </c>
      <c r="C105" s="56"/>
      <c r="D105" s="64" t="s">
        <v>349</v>
      </c>
      <c r="E105" s="67">
        <v>0</v>
      </c>
      <c r="F105" s="67">
        <v>0</v>
      </c>
      <c r="G105" s="67">
        <v>0</v>
      </c>
      <c r="H105" s="67" t="e">
        <f>結算總表!F27</f>
        <v>#REF!</v>
      </c>
      <c r="I105" s="67" t="e">
        <f t="shared" si="2"/>
        <v>#REF!</v>
      </c>
      <c r="J105" s="67" t="e">
        <f t="shared" si="3"/>
        <v>#REF!</v>
      </c>
    </row>
    <row r="106" spans="1:14" ht="16.2">
      <c r="A106" s="56"/>
      <c r="B106" s="56">
        <v>401</v>
      </c>
      <c r="C106" s="56"/>
      <c r="D106" s="63" t="s">
        <v>315</v>
      </c>
      <c r="E106" s="67">
        <v>0</v>
      </c>
      <c r="F106" s="67">
        <v>0</v>
      </c>
      <c r="G106" s="67">
        <v>0</v>
      </c>
      <c r="H106" s="67">
        <v>1058000</v>
      </c>
      <c r="I106" s="67">
        <f t="shared" si="2"/>
        <v>0</v>
      </c>
      <c r="J106" s="67">
        <f t="shared" si="3"/>
        <v>1058000</v>
      </c>
    </row>
    <row r="107" spans="1:14" ht="16.2">
      <c r="A107" s="56"/>
      <c r="B107" s="56">
        <v>40201</v>
      </c>
      <c r="C107" s="56"/>
      <c r="D107" s="63" t="s">
        <v>350</v>
      </c>
      <c r="E107" s="67">
        <v>0</v>
      </c>
      <c r="F107" s="67">
        <v>0</v>
      </c>
      <c r="G107" s="67">
        <v>0</v>
      </c>
      <c r="H107" s="67">
        <v>0</v>
      </c>
      <c r="I107" s="67">
        <f t="shared" si="2"/>
        <v>0</v>
      </c>
      <c r="J107" s="67">
        <f t="shared" si="3"/>
        <v>0</v>
      </c>
    </row>
    <row r="108" spans="1:14" ht="16.2">
      <c r="A108" s="56"/>
      <c r="B108" s="56">
        <v>40202</v>
      </c>
      <c r="C108" s="56"/>
      <c r="D108" s="63" t="s">
        <v>351</v>
      </c>
      <c r="E108" s="67">
        <v>0</v>
      </c>
      <c r="F108" s="67">
        <v>0</v>
      </c>
      <c r="G108" s="67">
        <v>0</v>
      </c>
      <c r="H108" s="67">
        <v>0</v>
      </c>
      <c r="I108" s="67">
        <f t="shared" si="2"/>
        <v>0</v>
      </c>
      <c r="J108" s="67">
        <f t="shared" si="3"/>
        <v>0</v>
      </c>
    </row>
    <row r="109" spans="1:14" ht="16.2">
      <c r="A109" s="56"/>
      <c r="B109" s="56">
        <v>403</v>
      </c>
      <c r="C109" s="56"/>
      <c r="D109" s="63" t="s">
        <v>316</v>
      </c>
      <c r="E109" s="67">
        <v>0</v>
      </c>
      <c r="F109" s="67">
        <v>0</v>
      </c>
      <c r="G109" s="67">
        <v>0</v>
      </c>
      <c r="H109" s="67">
        <v>0</v>
      </c>
      <c r="I109" s="67">
        <f t="shared" si="2"/>
        <v>0</v>
      </c>
      <c r="J109" s="67">
        <f t="shared" si="3"/>
        <v>0</v>
      </c>
    </row>
    <row r="110" spans="1:14" ht="16.2">
      <c r="A110" s="56"/>
      <c r="B110" s="56">
        <v>404</v>
      </c>
      <c r="C110" s="56"/>
      <c r="D110" s="63" t="s">
        <v>317</v>
      </c>
      <c r="E110" s="67">
        <v>0</v>
      </c>
      <c r="F110" s="67">
        <v>0</v>
      </c>
      <c r="G110" s="67">
        <v>0</v>
      </c>
      <c r="H110" s="67">
        <v>0</v>
      </c>
      <c r="I110" s="67">
        <f t="shared" si="2"/>
        <v>0</v>
      </c>
      <c r="J110" s="67">
        <f t="shared" si="3"/>
        <v>0</v>
      </c>
    </row>
    <row r="111" spans="1:14" ht="16.2">
      <c r="A111" s="56"/>
      <c r="B111" s="56">
        <v>409</v>
      </c>
      <c r="C111" s="56"/>
      <c r="D111" s="63" t="s">
        <v>318</v>
      </c>
      <c r="E111" s="67">
        <v>0</v>
      </c>
      <c r="F111" s="67">
        <v>0</v>
      </c>
      <c r="G111" s="67">
        <v>0</v>
      </c>
      <c r="H111" s="67">
        <v>0</v>
      </c>
      <c r="I111" s="67">
        <f t="shared" si="2"/>
        <v>0</v>
      </c>
      <c r="J111" s="67">
        <f t="shared" si="3"/>
        <v>0</v>
      </c>
      <c r="M111" s="69"/>
      <c r="N111" s="69"/>
    </row>
    <row r="112" spans="1:14" ht="16.2">
      <c r="A112" s="56"/>
      <c r="B112" s="56">
        <v>4110101</v>
      </c>
      <c r="C112" s="66"/>
      <c r="D112" s="63" t="s">
        <v>352</v>
      </c>
      <c r="E112" s="67">
        <v>0</v>
      </c>
      <c r="F112" s="67">
        <v>0</v>
      </c>
      <c r="G112" s="67">
        <v>0</v>
      </c>
      <c r="H112" s="67">
        <v>2433162</v>
      </c>
      <c r="I112" s="67">
        <f t="shared" si="2"/>
        <v>0</v>
      </c>
      <c r="J112" s="67">
        <f t="shared" si="3"/>
        <v>2433162</v>
      </c>
      <c r="L112" s="74"/>
      <c r="M112" s="69"/>
      <c r="N112" s="69"/>
    </row>
    <row r="113" spans="1:14" ht="16.2">
      <c r="A113" s="56"/>
      <c r="B113" s="56">
        <v>4110102</v>
      </c>
      <c r="C113" s="66"/>
      <c r="D113" s="63" t="s">
        <v>353</v>
      </c>
      <c r="E113" s="67">
        <v>0</v>
      </c>
      <c r="F113" s="67">
        <v>0</v>
      </c>
      <c r="G113" s="67">
        <v>0</v>
      </c>
      <c r="H113" s="67">
        <v>486632</v>
      </c>
      <c r="I113" s="67">
        <f t="shared" si="2"/>
        <v>0</v>
      </c>
      <c r="J113" s="67">
        <f t="shared" si="3"/>
        <v>486632</v>
      </c>
      <c r="M113" s="69"/>
      <c r="N113" s="69"/>
    </row>
    <row r="114" spans="1:14" ht="16.2">
      <c r="A114" s="56"/>
      <c r="B114" s="56">
        <v>4110103</v>
      </c>
      <c r="C114" s="66"/>
      <c r="D114" s="63" t="s">
        <v>354</v>
      </c>
      <c r="E114" s="67">
        <v>0</v>
      </c>
      <c r="F114" s="67">
        <v>0</v>
      </c>
      <c r="G114" s="67">
        <v>0</v>
      </c>
      <c r="H114" s="67">
        <v>157358</v>
      </c>
      <c r="I114" s="67">
        <f t="shared" si="2"/>
        <v>0</v>
      </c>
      <c r="J114" s="67">
        <f t="shared" si="3"/>
        <v>157358</v>
      </c>
      <c r="M114" s="69"/>
      <c r="N114" s="69"/>
    </row>
    <row r="115" spans="1:14" ht="16.2">
      <c r="A115" s="56"/>
      <c r="B115" s="56">
        <v>4110104</v>
      </c>
      <c r="C115" s="66"/>
      <c r="D115" s="63" t="s">
        <v>355</v>
      </c>
      <c r="E115" s="67">
        <v>0</v>
      </c>
      <c r="F115" s="67">
        <v>0</v>
      </c>
      <c r="G115" s="67">
        <v>0</v>
      </c>
      <c r="H115" s="67">
        <v>24332</v>
      </c>
      <c r="I115" s="67">
        <f t="shared" ref="I115:I134" si="4">IF((F115-G115+H115)&lt;0,F115-G115+H115,0)</f>
        <v>0</v>
      </c>
      <c r="J115" s="67">
        <f t="shared" ref="J115:J134" si="5">IF((F115-G115+H115)&gt;0,F115-G115+H115,0)</f>
        <v>24332</v>
      </c>
    </row>
    <row r="116" spans="1:14" ht="16.2">
      <c r="A116" s="56"/>
      <c r="B116" s="56">
        <v>41102</v>
      </c>
      <c r="C116" s="56"/>
      <c r="D116" s="63" t="s">
        <v>133</v>
      </c>
      <c r="E116" s="67">
        <v>0</v>
      </c>
      <c r="F116" s="67">
        <v>0</v>
      </c>
      <c r="G116" s="67">
        <v>0</v>
      </c>
      <c r="H116" s="67">
        <v>0</v>
      </c>
      <c r="I116" s="67">
        <f t="shared" si="4"/>
        <v>0</v>
      </c>
      <c r="J116" s="67">
        <f t="shared" si="5"/>
        <v>0</v>
      </c>
    </row>
    <row r="117" spans="1:14" ht="16.2">
      <c r="A117" s="56"/>
      <c r="B117" s="56">
        <v>41103</v>
      </c>
      <c r="C117" s="56"/>
      <c r="D117" s="63" t="s">
        <v>134</v>
      </c>
      <c r="E117" s="67">
        <v>0</v>
      </c>
      <c r="F117" s="67">
        <v>0</v>
      </c>
      <c r="G117" s="67">
        <v>0</v>
      </c>
      <c r="H117" s="67">
        <v>85000</v>
      </c>
      <c r="I117" s="67">
        <f t="shared" si="4"/>
        <v>0</v>
      </c>
      <c r="J117" s="67">
        <f t="shared" si="5"/>
        <v>85000</v>
      </c>
    </row>
    <row r="118" spans="1:14" ht="16.2">
      <c r="A118" s="56"/>
      <c r="B118" s="56">
        <v>41104</v>
      </c>
      <c r="C118" s="56"/>
      <c r="D118" s="63" t="s">
        <v>135</v>
      </c>
      <c r="E118" s="67">
        <v>0</v>
      </c>
      <c r="F118" s="67">
        <v>0</v>
      </c>
      <c r="G118" s="67">
        <v>0</v>
      </c>
      <c r="H118" s="67">
        <v>0</v>
      </c>
      <c r="I118" s="67">
        <f t="shared" si="4"/>
        <v>0</v>
      </c>
      <c r="J118" s="67">
        <f t="shared" si="5"/>
        <v>0</v>
      </c>
    </row>
    <row r="119" spans="1:14" ht="16.2">
      <c r="A119" s="56"/>
      <c r="B119" s="56">
        <v>4110501</v>
      </c>
      <c r="C119" s="56"/>
      <c r="D119" s="76" t="s">
        <v>467</v>
      </c>
      <c r="E119" s="67">
        <v>0</v>
      </c>
      <c r="F119" s="67">
        <v>0</v>
      </c>
      <c r="G119" s="67">
        <v>0</v>
      </c>
      <c r="H119" s="67">
        <v>0</v>
      </c>
      <c r="I119" s="67">
        <f t="shared" ref="I119:I121" si="6">IF((F119-G119+H119)&lt;0,F119-G119+H119,0)</f>
        <v>0</v>
      </c>
      <c r="J119" s="67">
        <f t="shared" ref="J119:J121" si="7">IF((F119-G119+H119)&gt;0,F119-G119+H119,0)</f>
        <v>0</v>
      </c>
    </row>
    <row r="120" spans="1:14" ht="16.2">
      <c r="A120" s="56"/>
      <c r="B120" s="56">
        <v>4110502</v>
      </c>
      <c r="C120" s="56"/>
      <c r="D120" s="76" t="s">
        <v>468</v>
      </c>
      <c r="E120" s="67">
        <v>0</v>
      </c>
      <c r="F120" s="67">
        <v>0</v>
      </c>
      <c r="G120" s="67">
        <v>0</v>
      </c>
      <c r="H120" s="67">
        <v>0</v>
      </c>
      <c r="I120" s="67">
        <f t="shared" si="6"/>
        <v>0</v>
      </c>
      <c r="J120" s="67">
        <f t="shared" si="7"/>
        <v>0</v>
      </c>
    </row>
    <row r="121" spans="1:14" ht="16.2">
      <c r="A121" s="56"/>
      <c r="B121" s="56">
        <v>4110503</v>
      </c>
      <c r="C121" s="56"/>
      <c r="D121" s="76" t="s">
        <v>466</v>
      </c>
      <c r="E121" s="67">
        <v>0</v>
      </c>
      <c r="F121" s="67">
        <v>0</v>
      </c>
      <c r="G121" s="67">
        <v>0</v>
      </c>
      <c r="H121" s="67">
        <v>0</v>
      </c>
      <c r="I121" s="67">
        <f t="shared" si="6"/>
        <v>0</v>
      </c>
      <c r="J121" s="67">
        <f t="shared" si="7"/>
        <v>0</v>
      </c>
    </row>
    <row r="122" spans="1:14" ht="16.2">
      <c r="A122" s="56"/>
      <c r="B122" s="56">
        <v>4110599</v>
      </c>
      <c r="C122" s="56"/>
      <c r="D122" s="76" t="s">
        <v>469</v>
      </c>
      <c r="E122" s="67">
        <v>0</v>
      </c>
      <c r="F122" s="67">
        <v>0</v>
      </c>
      <c r="G122" s="67">
        <v>0</v>
      </c>
      <c r="H122" s="67">
        <v>223925</v>
      </c>
      <c r="I122" s="67">
        <f t="shared" si="4"/>
        <v>0</v>
      </c>
      <c r="J122" s="67">
        <f t="shared" si="5"/>
        <v>223925</v>
      </c>
    </row>
    <row r="123" spans="1:14" ht="16.2">
      <c r="A123" s="56"/>
      <c r="B123" s="56">
        <v>41106</v>
      </c>
      <c r="C123" s="56"/>
      <c r="D123" s="63" t="s">
        <v>136</v>
      </c>
      <c r="E123" s="67">
        <v>0</v>
      </c>
      <c r="F123" s="67">
        <v>0</v>
      </c>
      <c r="G123" s="67">
        <v>0</v>
      </c>
      <c r="H123" s="67">
        <v>0</v>
      </c>
      <c r="I123" s="67">
        <f t="shared" si="4"/>
        <v>0</v>
      </c>
      <c r="J123" s="67">
        <f t="shared" si="5"/>
        <v>0</v>
      </c>
    </row>
    <row r="124" spans="1:14" ht="16.2">
      <c r="A124" s="56"/>
      <c r="B124" s="56">
        <v>41107</v>
      </c>
      <c r="C124" s="56"/>
      <c r="D124" s="63" t="s">
        <v>137</v>
      </c>
      <c r="E124" s="67">
        <v>0</v>
      </c>
      <c r="F124" s="67">
        <v>0</v>
      </c>
      <c r="G124" s="67">
        <v>0</v>
      </c>
      <c r="H124" s="67">
        <v>0</v>
      </c>
      <c r="I124" s="67">
        <f t="shared" si="4"/>
        <v>0</v>
      </c>
      <c r="J124" s="67">
        <f t="shared" si="5"/>
        <v>0</v>
      </c>
    </row>
    <row r="125" spans="1:14" ht="16.2">
      <c r="A125" s="56"/>
      <c r="B125" s="56">
        <v>41109</v>
      </c>
      <c r="C125" s="56"/>
      <c r="D125" s="63" t="s">
        <v>138</v>
      </c>
      <c r="E125" s="67">
        <v>0</v>
      </c>
      <c r="F125" s="67">
        <v>0</v>
      </c>
      <c r="G125" s="67">
        <v>0</v>
      </c>
      <c r="H125" s="67">
        <v>0</v>
      </c>
      <c r="I125" s="67">
        <f t="shared" si="4"/>
        <v>0</v>
      </c>
      <c r="J125" s="67">
        <f t="shared" si="5"/>
        <v>0</v>
      </c>
    </row>
    <row r="126" spans="1:14" ht="16.2">
      <c r="A126" s="56"/>
      <c r="B126" s="56">
        <v>41201</v>
      </c>
      <c r="C126" s="56"/>
      <c r="D126" s="63" t="s">
        <v>139</v>
      </c>
      <c r="E126" s="67">
        <v>0</v>
      </c>
      <c r="F126" s="67">
        <v>0</v>
      </c>
      <c r="G126" s="67">
        <v>0</v>
      </c>
      <c r="H126" s="67">
        <v>0</v>
      </c>
      <c r="I126" s="67">
        <f t="shared" si="4"/>
        <v>0</v>
      </c>
      <c r="J126" s="67">
        <f t="shared" si="5"/>
        <v>0</v>
      </c>
    </row>
    <row r="127" spans="1:14" ht="16.2">
      <c r="A127" s="56"/>
      <c r="B127" s="56">
        <v>413</v>
      </c>
      <c r="C127" s="56"/>
      <c r="D127" s="63" t="s">
        <v>140</v>
      </c>
      <c r="E127" s="67">
        <v>0</v>
      </c>
      <c r="F127" s="67">
        <v>0</v>
      </c>
      <c r="G127" s="67">
        <v>0</v>
      </c>
      <c r="H127" s="67">
        <v>0</v>
      </c>
      <c r="I127" s="67">
        <f t="shared" si="4"/>
        <v>0</v>
      </c>
      <c r="J127" s="67">
        <f t="shared" si="5"/>
        <v>0</v>
      </c>
    </row>
    <row r="128" spans="1:14" ht="16.2">
      <c r="A128" s="56"/>
      <c r="B128" s="56">
        <v>421</v>
      </c>
      <c r="C128" s="56"/>
      <c r="D128" s="63" t="s">
        <v>356</v>
      </c>
      <c r="E128" s="67">
        <v>0</v>
      </c>
      <c r="F128" s="67">
        <v>0</v>
      </c>
      <c r="G128" s="67">
        <v>0</v>
      </c>
      <c r="H128" s="67">
        <v>1500</v>
      </c>
      <c r="I128" s="67">
        <f t="shared" si="4"/>
        <v>0</v>
      </c>
      <c r="J128" s="67">
        <f t="shared" si="5"/>
        <v>1500</v>
      </c>
    </row>
    <row r="129" spans="1:10" ht="16.2">
      <c r="A129" s="56"/>
      <c r="B129" s="56">
        <v>422</v>
      </c>
      <c r="C129" s="56"/>
      <c r="D129" s="63" t="s">
        <v>357</v>
      </c>
      <c r="E129" s="67">
        <v>0</v>
      </c>
      <c r="F129" s="67">
        <v>0</v>
      </c>
      <c r="G129" s="67">
        <v>0</v>
      </c>
      <c r="H129" s="67">
        <v>25448</v>
      </c>
      <c r="I129" s="67">
        <f t="shared" si="4"/>
        <v>0</v>
      </c>
      <c r="J129" s="67">
        <f t="shared" si="5"/>
        <v>25448</v>
      </c>
    </row>
    <row r="130" spans="1:10" ht="16.2">
      <c r="A130" s="56"/>
      <c r="B130" s="56">
        <v>431</v>
      </c>
      <c r="C130" s="56"/>
      <c r="D130" s="63" t="s">
        <v>291</v>
      </c>
      <c r="E130" s="67">
        <v>0</v>
      </c>
      <c r="F130" s="67">
        <v>0</v>
      </c>
      <c r="G130" s="67">
        <v>0</v>
      </c>
      <c r="H130" s="67">
        <v>20148.23</v>
      </c>
      <c r="I130" s="67">
        <f t="shared" si="4"/>
        <v>0</v>
      </c>
      <c r="J130" s="67">
        <f t="shared" si="5"/>
        <v>20148.23</v>
      </c>
    </row>
    <row r="131" spans="1:10" ht="16.2">
      <c r="A131" s="56"/>
      <c r="B131" s="56">
        <v>439</v>
      </c>
      <c r="C131" s="56"/>
      <c r="D131" s="63" t="s">
        <v>292</v>
      </c>
      <c r="E131" s="67">
        <v>0</v>
      </c>
      <c r="F131" s="67">
        <v>0</v>
      </c>
      <c r="G131" s="67">
        <v>0</v>
      </c>
      <c r="H131" s="67">
        <v>670</v>
      </c>
      <c r="I131" s="67">
        <f t="shared" si="4"/>
        <v>0</v>
      </c>
      <c r="J131" s="67">
        <f t="shared" si="5"/>
        <v>670</v>
      </c>
    </row>
    <row r="132" spans="1:10" ht="16.2">
      <c r="A132" s="56"/>
      <c r="B132" s="56">
        <v>441</v>
      </c>
      <c r="C132" s="56"/>
      <c r="D132" s="63" t="s">
        <v>293</v>
      </c>
      <c r="E132" s="67">
        <v>0</v>
      </c>
      <c r="F132" s="67">
        <v>0</v>
      </c>
      <c r="G132" s="67">
        <v>0</v>
      </c>
      <c r="H132" s="67">
        <v>0</v>
      </c>
      <c r="I132" s="67">
        <f t="shared" si="4"/>
        <v>0</v>
      </c>
      <c r="J132" s="67">
        <f t="shared" si="5"/>
        <v>0</v>
      </c>
    </row>
    <row r="133" spans="1:10" ht="16.2">
      <c r="A133" s="56"/>
      <c r="B133" s="56">
        <v>442</v>
      </c>
      <c r="C133" s="56"/>
      <c r="D133" s="63" t="s">
        <v>294</v>
      </c>
      <c r="E133" s="67">
        <v>0</v>
      </c>
      <c r="F133" s="67">
        <v>0</v>
      </c>
      <c r="G133" s="67">
        <v>0</v>
      </c>
      <c r="H133" s="67">
        <v>0</v>
      </c>
      <c r="I133" s="67">
        <f t="shared" si="4"/>
        <v>0</v>
      </c>
      <c r="J133" s="67">
        <f t="shared" si="5"/>
        <v>0</v>
      </c>
    </row>
    <row r="134" spans="1:10" ht="16.2">
      <c r="A134" s="56"/>
      <c r="B134" s="56">
        <v>449</v>
      </c>
      <c r="C134" s="56"/>
      <c r="D134" s="63" t="s">
        <v>319</v>
      </c>
      <c r="E134" s="67">
        <v>0</v>
      </c>
      <c r="F134" s="67">
        <v>0</v>
      </c>
      <c r="G134" s="67">
        <v>0</v>
      </c>
      <c r="H134" s="67">
        <v>0</v>
      </c>
      <c r="I134" s="67">
        <f t="shared" si="4"/>
        <v>0</v>
      </c>
      <c r="J134" s="67">
        <f t="shared" si="5"/>
        <v>0</v>
      </c>
    </row>
    <row r="135" spans="1:10" ht="16.2">
      <c r="A135" s="55"/>
      <c r="B135" s="56">
        <v>501</v>
      </c>
      <c r="C135" s="56"/>
      <c r="D135" s="63" t="s">
        <v>320</v>
      </c>
      <c r="E135" s="67">
        <v>0</v>
      </c>
      <c r="F135" s="67">
        <v>0</v>
      </c>
      <c r="G135" s="67">
        <v>99531.1</v>
      </c>
      <c r="H135" s="67">
        <v>0</v>
      </c>
      <c r="I135" s="67">
        <f t="shared" ref="I135:I198" si="8">IF((E135+G135-H135)&gt;0,E135+G135-H135,0)</f>
        <v>99531.1</v>
      </c>
      <c r="J135" s="67">
        <f t="shared" ref="J135:J198" si="9">IF((E135+G135-H135)&lt;0,E135+G135-H135,0)</f>
        <v>0</v>
      </c>
    </row>
    <row r="136" spans="1:10" ht="16.2">
      <c r="A136" s="55"/>
      <c r="B136" s="56">
        <v>5020101</v>
      </c>
      <c r="C136" s="66"/>
      <c r="D136" s="63" t="s">
        <v>358</v>
      </c>
      <c r="E136" s="67">
        <v>0</v>
      </c>
      <c r="F136" s="67">
        <v>0</v>
      </c>
      <c r="G136" s="67">
        <v>0</v>
      </c>
      <c r="H136" s="67">
        <v>0</v>
      </c>
      <c r="I136" s="67">
        <f t="shared" si="8"/>
        <v>0</v>
      </c>
      <c r="J136" s="67">
        <f t="shared" si="9"/>
        <v>0</v>
      </c>
    </row>
    <row r="137" spans="1:10" ht="16.2">
      <c r="A137" s="55"/>
      <c r="B137" s="56">
        <v>5020102</v>
      </c>
      <c r="C137" s="66"/>
      <c r="D137" s="63" t="s">
        <v>359</v>
      </c>
      <c r="E137" s="67">
        <v>0</v>
      </c>
      <c r="F137" s="67">
        <v>0</v>
      </c>
      <c r="G137" s="67">
        <v>7415</v>
      </c>
      <c r="H137" s="67">
        <v>0</v>
      </c>
      <c r="I137" s="67">
        <f t="shared" si="8"/>
        <v>7415</v>
      </c>
      <c r="J137" s="67">
        <f t="shared" si="9"/>
        <v>0</v>
      </c>
    </row>
    <row r="138" spans="1:10" ht="16.2">
      <c r="A138" s="55"/>
      <c r="B138" s="56">
        <v>5020201</v>
      </c>
      <c r="C138" s="66"/>
      <c r="D138" s="63" t="s">
        <v>360</v>
      </c>
      <c r="E138" s="67">
        <v>0</v>
      </c>
      <c r="F138" s="67">
        <v>0</v>
      </c>
      <c r="G138" s="67">
        <v>0</v>
      </c>
      <c r="H138" s="67">
        <v>0</v>
      </c>
      <c r="I138" s="67">
        <f t="shared" si="8"/>
        <v>0</v>
      </c>
      <c r="J138" s="67">
        <f t="shared" si="9"/>
        <v>0</v>
      </c>
    </row>
    <row r="139" spans="1:10" ht="16.2">
      <c r="A139" s="55"/>
      <c r="B139" s="56">
        <v>5020202</v>
      </c>
      <c r="C139" s="66"/>
      <c r="D139" s="63" t="s">
        <v>361</v>
      </c>
      <c r="E139" s="67">
        <v>0</v>
      </c>
      <c r="F139" s="67">
        <v>0</v>
      </c>
      <c r="G139" s="67">
        <v>520</v>
      </c>
      <c r="H139" s="67">
        <v>0</v>
      </c>
      <c r="I139" s="67">
        <f t="shared" si="8"/>
        <v>520</v>
      </c>
      <c r="J139" s="67">
        <f t="shared" si="9"/>
        <v>0</v>
      </c>
    </row>
    <row r="140" spans="1:10" ht="16.2">
      <c r="A140" s="55"/>
      <c r="B140" s="56">
        <v>5020301</v>
      </c>
      <c r="C140" s="66"/>
      <c r="D140" s="63" t="s">
        <v>362</v>
      </c>
      <c r="E140" s="67">
        <v>0</v>
      </c>
      <c r="F140" s="67">
        <v>0</v>
      </c>
      <c r="G140" s="67">
        <v>0</v>
      </c>
      <c r="H140" s="67">
        <v>0</v>
      </c>
      <c r="I140" s="67">
        <f t="shared" si="8"/>
        <v>0</v>
      </c>
      <c r="J140" s="67">
        <f t="shared" si="9"/>
        <v>0</v>
      </c>
    </row>
    <row r="141" spans="1:10" ht="16.2">
      <c r="A141" s="55"/>
      <c r="B141" s="56">
        <v>5020302</v>
      </c>
      <c r="C141" s="66"/>
      <c r="D141" s="63" t="s">
        <v>363</v>
      </c>
      <c r="E141" s="67">
        <v>0</v>
      </c>
      <c r="F141" s="67">
        <v>0</v>
      </c>
      <c r="G141" s="67">
        <v>0</v>
      </c>
      <c r="H141" s="67">
        <v>0</v>
      </c>
      <c r="I141" s="67">
        <f t="shared" si="8"/>
        <v>0</v>
      </c>
      <c r="J141" s="67">
        <f t="shared" si="9"/>
        <v>0</v>
      </c>
    </row>
    <row r="142" spans="1:10" ht="16.2">
      <c r="A142" s="55"/>
      <c r="B142" s="56">
        <v>5020401</v>
      </c>
      <c r="C142" s="66"/>
      <c r="D142" s="63" t="s">
        <v>364</v>
      </c>
      <c r="E142" s="67">
        <v>0</v>
      </c>
      <c r="F142" s="67">
        <v>0</v>
      </c>
      <c r="G142" s="67">
        <v>0</v>
      </c>
      <c r="H142" s="67">
        <v>0</v>
      </c>
      <c r="I142" s="67">
        <f t="shared" si="8"/>
        <v>0</v>
      </c>
      <c r="J142" s="67">
        <f t="shared" si="9"/>
        <v>0</v>
      </c>
    </row>
    <row r="143" spans="1:10" ht="16.2">
      <c r="A143" s="55"/>
      <c r="B143" s="56">
        <v>5020402</v>
      </c>
      <c r="C143" s="66"/>
      <c r="D143" s="63" t="s">
        <v>365</v>
      </c>
      <c r="E143" s="67">
        <v>0</v>
      </c>
      <c r="F143" s="67">
        <v>0</v>
      </c>
      <c r="G143" s="67">
        <v>2357.8000000000002</v>
      </c>
      <c r="H143" s="67">
        <v>0</v>
      </c>
      <c r="I143" s="67">
        <f t="shared" si="8"/>
        <v>2357.8000000000002</v>
      </c>
      <c r="J143" s="67">
        <f t="shared" si="9"/>
        <v>0</v>
      </c>
    </row>
    <row r="144" spans="1:10" ht="16.2">
      <c r="A144" s="55"/>
      <c r="B144" s="56">
        <v>5020501</v>
      </c>
      <c r="C144" s="66"/>
      <c r="D144" s="63" t="s">
        <v>366</v>
      </c>
      <c r="E144" s="67">
        <v>0</v>
      </c>
      <c r="F144" s="67">
        <v>0</v>
      </c>
      <c r="G144" s="67">
        <v>0</v>
      </c>
      <c r="H144" s="67">
        <v>0</v>
      </c>
      <c r="I144" s="67">
        <f t="shared" si="8"/>
        <v>0</v>
      </c>
      <c r="J144" s="67">
        <f t="shared" si="9"/>
        <v>0</v>
      </c>
    </row>
    <row r="145" spans="1:10" ht="16.2">
      <c r="A145" s="55"/>
      <c r="B145" s="56">
        <v>5020502</v>
      </c>
      <c r="C145" s="66"/>
      <c r="D145" s="63" t="s">
        <v>367</v>
      </c>
      <c r="E145" s="67">
        <v>0</v>
      </c>
      <c r="F145" s="67">
        <v>0</v>
      </c>
      <c r="G145" s="67">
        <v>414.8</v>
      </c>
      <c r="H145" s="67">
        <v>0</v>
      </c>
      <c r="I145" s="67">
        <f t="shared" si="8"/>
        <v>414.8</v>
      </c>
      <c r="J145" s="67">
        <f t="shared" si="9"/>
        <v>0</v>
      </c>
    </row>
    <row r="146" spans="1:10" ht="16.2">
      <c r="A146" s="55"/>
      <c r="B146" s="56">
        <v>5020601</v>
      </c>
      <c r="C146" s="66"/>
      <c r="D146" s="63" t="s">
        <v>368</v>
      </c>
      <c r="E146" s="67">
        <v>0</v>
      </c>
      <c r="F146" s="67">
        <v>0</v>
      </c>
      <c r="G146" s="67">
        <v>0</v>
      </c>
      <c r="H146" s="67">
        <v>0</v>
      </c>
      <c r="I146" s="67">
        <f t="shared" si="8"/>
        <v>0</v>
      </c>
      <c r="J146" s="67">
        <f t="shared" si="9"/>
        <v>0</v>
      </c>
    </row>
    <row r="147" spans="1:10" ht="16.2">
      <c r="A147" s="55"/>
      <c r="B147" s="56">
        <v>5020602</v>
      </c>
      <c r="C147" s="66"/>
      <c r="D147" s="63" t="s">
        <v>369</v>
      </c>
      <c r="E147" s="67">
        <v>0</v>
      </c>
      <c r="F147" s="67">
        <v>0</v>
      </c>
      <c r="G147" s="67">
        <v>0</v>
      </c>
      <c r="H147" s="67">
        <v>0</v>
      </c>
      <c r="I147" s="67">
        <f t="shared" si="8"/>
        <v>0</v>
      </c>
      <c r="J147" s="67">
        <f t="shared" si="9"/>
        <v>0</v>
      </c>
    </row>
    <row r="148" spans="1:10" ht="16.2">
      <c r="A148" s="55"/>
      <c r="B148" s="56">
        <v>5020701</v>
      </c>
      <c r="C148" s="66"/>
      <c r="D148" s="63" t="s">
        <v>370</v>
      </c>
      <c r="E148" s="67">
        <v>0</v>
      </c>
      <c r="F148" s="67">
        <v>0</v>
      </c>
      <c r="G148" s="67">
        <v>0</v>
      </c>
      <c r="H148" s="67">
        <v>0</v>
      </c>
      <c r="I148" s="67">
        <f t="shared" si="8"/>
        <v>0</v>
      </c>
      <c r="J148" s="67">
        <f t="shared" si="9"/>
        <v>0</v>
      </c>
    </row>
    <row r="149" spans="1:10" ht="16.2">
      <c r="A149" s="55"/>
      <c r="B149" s="56">
        <v>5020702</v>
      </c>
      <c r="C149" s="66"/>
      <c r="D149" s="63" t="s">
        <v>371</v>
      </c>
      <c r="E149" s="67">
        <v>0</v>
      </c>
      <c r="F149" s="67">
        <v>0</v>
      </c>
      <c r="G149" s="67">
        <v>0</v>
      </c>
      <c r="H149" s="67">
        <v>0</v>
      </c>
      <c r="I149" s="67">
        <f t="shared" si="8"/>
        <v>0</v>
      </c>
      <c r="J149" s="67">
        <f t="shared" si="9"/>
        <v>0</v>
      </c>
    </row>
    <row r="150" spans="1:10" ht="16.2">
      <c r="A150" s="55"/>
      <c r="B150" s="56">
        <v>5020801</v>
      </c>
      <c r="C150" s="66"/>
      <c r="D150" s="63" t="s">
        <v>372</v>
      </c>
      <c r="E150" s="67">
        <v>0</v>
      </c>
      <c r="F150" s="67">
        <v>0</v>
      </c>
      <c r="G150" s="67">
        <v>0</v>
      </c>
      <c r="H150" s="67">
        <v>0</v>
      </c>
      <c r="I150" s="67">
        <f t="shared" si="8"/>
        <v>0</v>
      </c>
      <c r="J150" s="67">
        <f t="shared" si="9"/>
        <v>0</v>
      </c>
    </row>
    <row r="151" spans="1:10" ht="16.2">
      <c r="A151" s="55"/>
      <c r="B151" s="56">
        <v>5020802</v>
      </c>
      <c r="C151" s="66"/>
      <c r="D151" s="63" t="s">
        <v>373</v>
      </c>
      <c r="E151" s="67">
        <v>0</v>
      </c>
      <c r="F151" s="67">
        <v>0</v>
      </c>
      <c r="G151" s="67">
        <v>0</v>
      </c>
      <c r="H151" s="67">
        <v>0</v>
      </c>
      <c r="I151" s="67">
        <f t="shared" si="8"/>
        <v>0</v>
      </c>
      <c r="J151" s="67">
        <f t="shared" si="9"/>
        <v>0</v>
      </c>
    </row>
    <row r="152" spans="1:10" ht="16.2">
      <c r="A152" s="55"/>
      <c r="B152" s="56">
        <v>5020901</v>
      </c>
      <c r="C152" s="66"/>
      <c r="D152" s="63" t="s">
        <v>374</v>
      </c>
      <c r="E152" s="67">
        <v>0</v>
      </c>
      <c r="F152" s="67">
        <v>0</v>
      </c>
      <c r="G152" s="67">
        <v>0</v>
      </c>
      <c r="H152" s="67">
        <v>0</v>
      </c>
      <c r="I152" s="67">
        <f t="shared" si="8"/>
        <v>0</v>
      </c>
      <c r="J152" s="67">
        <f t="shared" si="9"/>
        <v>0</v>
      </c>
    </row>
    <row r="153" spans="1:10" ht="16.2">
      <c r="A153" s="55"/>
      <c r="B153" s="56">
        <v>5020902</v>
      </c>
      <c r="C153" s="66"/>
      <c r="D153" s="63" t="s">
        <v>375</v>
      </c>
      <c r="E153" s="67">
        <v>0</v>
      </c>
      <c r="F153" s="67">
        <v>0</v>
      </c>
      <c r="G153" s="67">
        <v>0</v>
      </c>
      <c r="H153" s="67">
        <v>0</v>
      </c>
      <c r="I153" s="67">
        <f t="shared" si="8"/>
        <v>0</v>
      </c>
      <c r="J153" s="67">
        <f t="shared" si="9"/>
        <v>0</v>
      </c>
    </row>
    <row r="154" spans="1:10" ht="16.2">
      <c r="A154" s="59"/>
      <c r="B154" s="60">
        <v>5021001</v>
      </c>
      <c r="C154" s="66"/>
      <c r="D154" s="65" t="s">
        <v>376</v>
      </c>
      <c r="E154" s="67">
        <v>0</v>
      </c>
      <c r="F154" s="67">
        <v>0</v>
      </c>
      <c r="G154" s="67">
        <v>0</v>
      </c>
      <c r="H154" s="67">
        <v>0</v>
      </c>
      <c r="I154" s="67">
        <f t="shared" si="8"/>
        <v>0</v>
      </c>
      <c r="J154" s="67">
        <f t="shared" si="9"/>
        <v>0</v>
      </c>
    </row>
    <row r="155" spans="1:10" ht="16.2">
      <c r="A155" s="59"/>
      <c r="B155" s="60">
        <v>5021002</v>
      </c>
      <c r="C155" s="66"/>
      <c r="D155" s="65" t="s">
        <v>377</v>
      </c>
      <c r="E155" s="67">
        <v>0</v>
      </c>
      <c r="F155" s="67">
        <v>0</v>
      </c>
      <c r="G155" s="67">
        <v>0</v>
      </c>
      <c r="H155" s="67">
        <v>0</v>
      </c>
      <c r="I155" s="67">
        <f t="shared" si="8"/>
        <v>0</v>
      </c>
      <c r="J155" s="67">
        <f t="shared" si="9"/>
        <v>0</v>
      </c>
    </row>
    <row r="156" spans="1:10" ht="16.2">
      <c r="A156" s="59"/>
      <c r="B156" s="60">
        <v>5021101</v>
      </c>
      <c r="C156" s="66"/>
      <c r="D156" s="63" t="s">
        <v>378</v>
      </c>
      <c r="E156" s="67">
        <v>0</v>
      </c>
      <c r="F156" s="67">
        <v>0</v>
      </c>
      <c r="G156" s="67">
        <v>0</v>
      </c>
      <c r="H156" s="67">
        <v>0</v>
      </c>
      <c r="I156" s="67">
        <f t="shared" si="8"/>
        <v>0</v>
      </c>
      <c r="J156" s="67">
        <f t="shared" si="9"/>
        <v>0</v>
      </c>
    </row>
    <row r="157" spans="1:10" ht="16.2">
      <c r="A157" s="59"/>
      <c r="B157" s="60">
        <v>5021102</v>
      </c>
      <c r="C157" s="66"/>
      <c r="D157" s="63" t="s">
        <v>379</v>
      </c>
      <c r="E157" s="67">
        <v>0</v>
      </c>
      <c r="F157" s="67">
        <v>0</v>
      </c>
      <c r="G157" s="67">
        <v>0</v>
      </c>
      <c r="H157" s="67">
        <v>0</v>
      </c>
      <c r="I157" s="67">
        <f t="shared" si="8"/>
        <v>0</v>
      </c>
      <c r="J157" s="67">
        <f t="shared" si="9"/>
        <v>0</v>
      </c>
    </row>
    <row r="158" spans="1:10" ht="16.2">
      <c r="A158" s="59"/>
      <c r="B158" s="60">
        <v>5021201</v>
      </c>
      <c r="C158" s="66"/>
      <c r="D158" s="65" t="s">
        <v>380</v>
      </c>
      <c r="E158" s="67">
        <v>0</v>
      </c>
      <c r="F158" s="67">
        <v>0</v>
      </c>
      <c r="G158" s="67">
        <v>0</v>
      </c>
      <c r="H158" s="67">
        <v>0</v>
      </c>
      <c r="I158" s="67">
        <f t="shared" si="8"/>
        <v>0</v>
      </c>
      <c r="J158" s="67">
        <f t="shared" si="9"/>
        <v>0</v>
      </c>
    </row>
    <row r="159" spans="1:10" ht="16.2">
      <c r="A159" s="59"/>
      <c r="B159" s="60">
        <v>5021202</v>
      </c>
      <c r="C159" s="66"/>
      <c r="D159" s="65" t="s">
        <v>381</v>
      </c>
      <c r="E159" s="67">
        <v>0</v>
      </c>
      <c r="F159" s="67">
        <v>0</v>
      </c>
      <c r="G159" s="67">
        <v>0</v>
      </c>
      <c r="H159" s="67">
        <v>0</v>
      </c>
      <c r="I159" s="67">
        <f t="shared" si="8"/>
        <v>0</v>
      </c>
      <c r="J159" s="67">
        <f t="shared" si="9"/>
        <v>0</v>
      </c>
    </row>
    <row r="160" spans="1:10" ht="16.2">
      <c r="A160" s="59"/>
      <c r="B160" s="60">
        <v>5021301</v>
      </c>
      <c r="C160" s="66"/>
      <c r="D160" s="63" t="s">
        <v>382</v>
      </c>
      <c r="E160" s="67">
        <v>0</v>
      </c>
      <c r="F160" s="67">
        <v>0</v>
      </c>
      <c r="G160" s="67">
        <v>0</v>
      </c>
      <c r="H160" s="67">
        <v>0</v>
      </c>
      <c r="I160" s="67">
        <f t="shared" si="8"/>
        <v>0</v>
      </c>
      <c r="J160" s="67">
        <f t="shared" si="9"/>
        <v>0</v>
      </c>
    </row>
    <row r="161" spans="1:10" ht="16.2">
      <c r="A161" s="59"/>
      <c r="B161" s="60">
        <v>5021302</v>
      </c>
      <c r="C161" s="66"/>
      <c r="D161" s="63" t="s">
        <v>383</v>
      </c>
      <c r="E161" s="67">
        <v>0</v>
      </c>
      <c r="F161" s="67">
        <v>0</v>
      </c>
      <c r="G161" s="67">
        <v>0</v>
      </c>
      <c r="H161" s="67">
        <v>0</v>
      </c>
      <c r="I161" s="67">
        <f t="shared" si="8"/>
        <v>0</v>
      </c>
      <c r="J161" s="67">
        <f t="shared" si="9"/>
        <v>0</v>
      </c>
    </row>
    <row r="162" spans="1:10" ht="16.2">
      <c r="A162" s="59"/>
      <c r="B162" s="60">
        <v>5021401</v>
      </c>
      <c r="C162" s="66"/>
      <c r="D162" s="65" t="s">
        <v>384</v>
      </c>
      <c r="E162" s="67">
        <v>0</v>
      </c>
      <c r="F162" s="67">
        <v>0</v>
      </c>
      <c r="G162" s="67">
        <v>0</v>
      </c>
      <c r="H162" s="67">
        <v>0</v>
      </c>
      <c r="I162" s="67">
        <f t="shared" si="8"/>
        <v>0</v>
      </c>
      <c r="J162" s="67">
        <f t="shared" si="9"/>
        <v>0</v>
      </c>
    </row>
    <row r="163" spans="1:10" ht="16.2">
      <c r="A163" s="59"/>
      <c r="B163" s="60">
        <v>5021402</v>
      </c>
      <c r="C163" s="66"/>
      <c r="D163" s="65" t="s">
        <v>385</v>
      </c>
      <c r="E163" s="67">
        <v>0</v>
      </c>
      <c r="F163" s="67">
        <v>0</v>
      </c>
      <c r="G163" s="67">
        <v>0</v>
      </c>
      <c r="H163" s="67">
        <v>0</v>
      </c>
      <c r="I163" s="67">
        <f t="shared" si="8"/>
        <v>0</v>
      </c>
      <c r="J163" s="67">
        <f t="shared" si="9"/>
        <v>0</v>
      </c>
    </row>
    <row r="164" spans="1:10" ht="16.2">
      <c r="A164" s="59"/>
      <c r="B164" s="60">
        <v>5029801</v>
      </c>
      <c r="C164" s="66"/>
      <c r="D164" s="65" t="s">
        <v>386</v>
      </c>
      <c r="E164" s="67">
        <v>0</v>
      </c>
      <c r="F164" s="67">
        <v>0</v>
      </c>
      <c r="G164" s="67">
        <v>0</v>
      </c>
      <c r="H164" s="67">
        <v>0</v>
      </c>
      <c r="I164" s="67">
        <f t="shared" si="8"/>
        <v>0</v>
      </c>
      <c r="J164" s="67">
        <f t="shared" si="9"/>
        <v>0</v>
      </c>
    </row>
    <row r="165" spans="1:10" ht="16.2">
      <c r="A165" s="59"/>
      <c r="B165" s="60">
        <v>5029802</v>
      </c>
      <c r="C165" s="66"/>
      <c r="D165" s="65" t="s">
        <v>387</v>
      </c>
      <c r="E165" s="67">
        <v>0</v>
      </c>
      <c r="F165" s="67">
        <v>0</v>
      </c>
      <c r="G165" s="67">
        <v>0</v>
      </c>
      <c r="H165" s="67">
        <v>0</v>
      </c>
      <c r="I165" s="67">
        <f t="shared" si="8"/>
        <v>0</v>
      </c>
      <c r="J165" s="67">
        <f t="shared" si="9"/>
        <v>0</v>
      </c>
    </row>
    <row r="166" spans="1:10" ht="16.2">
      <c r="A166" s="55"/>
      <c r="B166" s="56">
        <v>5029901</v>
      </c>
      <c r="C166" s="66"/>
      <c r="D166" s="63" t="s">
        <v>388</v>
      </c>
      <c r="E166" s="67">
        <v>0</v>
      </c>
      <c r="F166" s="67">
        <v>0</v>
      </c>
      <c r="G166" s="67">
        <v>0</v>
      </c>
      <c r="H166" s="67">
        <v>0</v>
      </c>
      <c r="I166" s="67">
        <f t="shared" si="8"/>
        <v>0</v>
      </c>
      <c r="J166" s="67">
        <f t="shared" si="9"/>
        <v>0</v>
      </c>
    </row>
    <row r="167" spans="1:10" ht="16.2">
      <c r="A167" s="55"/>
      <c r="B167" s="56">
        <v>5029902</v>
      </c>
      <c r="C167" s="66"/>
      <c r="D167" s="63" t="s">
        <v>389</v>
      </c>
      <c r="E167" s="67">
        <v>0</v>
      </c>
      <c r="F167" s="67">
        <v>0</v>
      </c>
      <c r="G167" s="67">
        <v>0</v>
      </c>
      <c r="H167" s="67">
        <v>0</v>
      </c>
      <c r="I167" s="67">
        <f t="shared" si="8"/>
        <v>0</v>
      </c>
      <c r="J167" s="67">
        <f t="shared" si="9"/>
        <v>0</v>
      </c>
    </row>
    <row r="168" spans="1:10" ht="16.2">
      <c r="A168" s="55"/>
      <c r="B168" s="56">
        <v>503</v>
      </c>
      <c r="C168" s="56"/>
      <c r="D168" s="63" t="s">
        <v>295</v>
      </c>
      <c r="E168" s="67">
        <v>0</v>
      </c>
      <c r="F168" s="67">
        <v>0</v>
      </c>
      <c r="G168" s="67">
        <v>1345.1</v>
      </c>
      <c r="H168" s="67">
        <v>0</v>
      </c>
      <c r="I168" s="67">
        <f t="shared" si="8"/>
        <v>1345.1</v>
      </c>
      <c r="J168" s="67">
        <f t="shared" si="9"/>
        <v>0</v>
      </c>
    </row>
    <row r="169" spans="1:10" ht="16.2">
      <c r="A169" s="55"/>
      <c r="B169" s="56">
        <v>504</v>
      </c>
      <c r="C169" s="56"/>
      <c r="D169" s="63" t="s">
        <v>296</v>
      </c>
      <c r="E169" s="67">
        <v>0</v>
      </c>
      <c r="F169" s="67">
        <v>0</v>
      </c>
      <c r="G169" s="67">
        <v>0</v>
      </c>
      <c r="H169" s="67">
        <v>0</v>
      </c>
      <c r="I169" s="67">
        <f t="shared" si="8"/>
        <v>0</v>
      </c>
      <c r="J169" s="67">
        <f t="shared" si="9"/>
        <v>0</v>
      </c>
    </row>
    <row r="170" spans="1:10" ht="16.2">
      <c r="A170" s="55"/>
      <c r="B170" s="56">
        <v>505</v>
      </c>
      <c r="C170" s="56"/>
      <c r="D170" s="63" t="s">
        <v>297</v>
      </c>
      <c r="E170" s="67">
        <v>0</v>
      </c>
      <c r="F170" s="67">
        <v>0</v>
      </c>
      <c r="G170" s="67">
        <v>0</v>
      </c>
      <c r="H170" s="67">
        <v>0</v>
      </c>
      <c r="I170" s="67">
        <f t="shared" si="8"/>
        <v>0</v>
      </c>
      <c r="J170" s="67">
        <f t="shared" si="9"/>
        <v>0</v>
      </c>
    </row>
    <row r="171" spans="1:10" ht="16.2">
      <c r="A171" s="55"/>
      <c r="B171" s="56">
        <v>506</v>
      </c>
      <c r="C171" s="56"/>
      <c r="D171" s="63" t="s">
        <v>298</v>
      </c>
      <c r="E171" s="67">
        <v>0</v>
      </c>
      <c r="F171" s="67">
        <v>0</v>
      </c>
      <c r="G171" s="67">
        <v>2734.1</v>
      </c>
      <c r="H171" s="67">
        <v>0</v>
      </c>
      <c r="I171" s="67">
        <f t="shared" si="8"/>
        <v>2734.1</v>
      </c>
      <c r="J171" s="67">
        <f t="shared" si="9"/>
        <v>0</v>
      </c>
    </row>
    <row r="172" spans="1:10" ht="16.2">
      <c r="A172" s="59"/>
      <c r="B172" s="56">
        <v>507</v>
      </c>
      <c r="C172" s="56"/>
      <c r="D172" s="65" t="s">
        <v>390</v>
      </c>
      <c r="E172" s="67">
        <v>0</v>
      </c>
      <c r="F172" s="67">
        <v>0</v>
      </c>
      <c r="G172" s="67">
        <v>0</v>
      </c>
      <c r="H172" s="67">
        <v>0</v>
      </c>
      <c r="I172" s="67">
        <f t="shared" si="8"/>
        <v>0</v>
      </c>
      <c r="J172" s="67">
        <f t="shared" si="9"/>
        <v>0</v>
      </c>
    </row>
    <row r="173" spans="1:10" ht="16.2">
      <c r="A173" s="55"/>
      <c r="B173" s="56">
        <v>508</v>
      </c>
      <c r="C173" s="56"/>
      <c r="D173" s="63" t="s">
        <v>299</v>
      </c>
      <c r="E173" s="67">
        <v>0</v>
      </c>
      <c r="F173" s="67">
        <v>0</v>
      </c>
      <c r="G173" s="67">
        <v>0</v>
      </c>
      <c r="H173" s="67">
        <v>0</v>
      </c>
      <c r="I173" s="67">
        <f t="shared" si="8"/>
        <v>0</v>
      </c>
      <c r="J173" s="67">
        <f t="shared" si="9"/>
        <v>0</v>
      </c>
    </row>
    <row r="174" spans="1:10" ht="16.2">
      <c r="A174" s="55"/>
      <c r="B174" s="56">
        <v>50901</v>
      </c>
      <c r="C174" s="56"/>
      <c r="D174" s="63" t="s">
        <v>300</v>
      </c>
      <c r="E174" s="67">
        <v>0</v>
      </c>
      <c r="F174" s="67">
        <v>0</v>
      </c>
      <c r="G174" s="67">
        <v>0</v>
      </c>
      <c r="H174" s="67">
        <v>0</v>
      </c>
      <c r="I174" s="67">
        <f t="shared" si="8"/>
        <v>0</v>
      </c>
      <c r="J174" s="67">
        <f t="shared" si="9"/>
        <v>0</v>
      </c>
    </row>
    <row r="175" spans="1:10" ht="16.2">
      <c r="A175" s="55"/>
      <c r="B175" s="56">
        <v>50902</v>
      </c>
      <c r="C175" s="56"/>
      <c r="D175" s="63" t="s">
        <v>301</v>
      </c>
      <c r="E175" s="67">
        <v>0</v>
      </c>
      <c r="F175" s="67">
        <v>0</v>
      </c>
      <c r="G175" s="67">
        <v>0</v>
      </c>
      <c r="H175" s="67">
        <v>0</v>
      </c>
      <c r="I175" s="67">
        <f t="shared" si="8"/>
        <v>0</v>
      </c>
      <c r="J175" s="67">
        <f t="shared" si="9"/>
        <v>0</v>
      </c>
    </row>
    <row r="176" spans="1:10" ht="16.2">
      <c r="A176" s="55"/>
      <c r="B176" s="56">
        <v>50999</v>
      </c>
      <c r="C176" s="56"/>
      <c r="D176" s="63" t="s">
        <v>302</v>
      </c>
      <c r="E176" s="67">
        <v>0</v>
      </c>
      <c r="F176" s="67">
        <v>0</v>
      </c>
      <c r="G176" s="67">
        <v>0</v>
      </c>
      <c r="H176" s="67">
        <v>0</v>
      </c>
      <c r="I176" s="67">
        <f t="shared" si="8"/>
        <v>0</v>
      </c>
      <c r="J176" s="67">
        <f t="shared" si="9"/>
        <v>0</v>
      </c>
    </row>
    <row r="177" spans="1:10" ht="16.2">
      <c r="A177" s="55"/>
      <c r="B177" s="56">
        <v>51101</v>
      </c>
      <c r="C177" s="56"/>
      <c r="D177" s="63" t="s">
        <v>141</v>
      </c>
      <c r="E177" s="67">
        <v>0</v>
      </c>
      <c r="F177" s="67">
        <v>0</v>
      </c>
      <c r="G177" s="67">
        <v>6738.4</v>
      </c>
      <c r="H177" s="67">
        <v>0</v>
      </c>
      <c r="I177" s="67">
        <f t="shared" si="8"/>
        <v>6738.4</v>
      </c>
      <c r="J177" s="67">
        <f t="shared" si="9"/>
        <v>0</v>
      </c>
    </row>
    <row r="178" spans="1:10" ht="16.2">
      <c r="A178" s="55"/>
      <c r="B178" s="56">
        <v>51102</v>
      </c>
      <c r="C178" s="56"/>
      <c r="D178" s="63" t="s">
        <v>142</v>
      </c>
      <c r="E178" s="67">
        <v>0</v>
      </c>
      <c r="F178" s="67">
        <v>0</v>
      </c>
      <c r="G178" s="67">
        <v>41170</v>
      </c>
      <c r="H178" s="67">
        <v>0</v>
      </c>
      <c r="I178" s="67">
        <f t="shared" si="8"/>
        <v>41170</v>
      </c>
      <c r="J178" s="67">
        <f t="shared" si="9"/>
        <v>0</v>
      </c>
    </row>
    <row r="179" spans="1:10" ht="16.2">
      <c r="A179" s="55"/>
      <c r="B179" s="56">
        <v>51103</v>
      </c>
      <c r="C179" s="56"/>
      <c r="D179" s="63" t="s">
        <v>143</v>
      </c>
      <c r="E179" s="67">
        <v>0</v>
      </c>
      <c r="F179" s="67">
        <v>0</v>
      </c>
      <c r="G179" s="67">
        <v>6611</v>
      </c>
      <c r="H179" s="67">
        <v>0</v>
      </c>
      <c r="I179" s="67">
        <f t="shared" si="8"/>
        <v>6611</v>
      </c>
      <c r="J179" s="67">
        <f t="shared" si="9"/>
        <v>0</v>
      </c>
    </row>
    <row r="180" spans="1:10" ht="16.2">
      <c r="A180" s="55"/>
      <c r="B180" s="56">
        <v>51104</v>
      </c>
      <c r="C180" s="56"/>
      <c r="D180" s="63" t="s">
        <v>144</v>
      </c>
      <c r="E180" s="67">
        <v>0</v>
      </c>
      <c r="F180" s="67">
        <v>0</v>
      </c>
      <c r="G180" s="67">
        <v>18600</v>
      </c>
      <c r="H180" s="67">
        <v>0</v>
      </c>
      <c r="I180" s="67">
        <f t="shared" si="8"/>
        <v>18600</v>
      </c>
      <c r="J180" s="67">
        <f t="shared" si="9"/>
        <v>0</v>
      </c>
    </row>
    <row r="181" spans="1:10" ht="16.2">
      <c r="A181" s="55"/>
      <c r="B181" s="56">
        <v>51105</v>
      </c>
      <c r="C181" s="56"/>
      <c r="D181" s="63" t="s">
        <v>145</v>
      </c>
      <c r="E181" s="67">
        <v>0</v>
      </c>
      <c r="F181" s="67">
        <v>0</v>
      </c>
      <c r="G181" s="67">
        <v>4097.5</v>
      </c>
      <c r="H181" s="67">
        <v>0</v>
      </c>
      <c r="I181" s="67">
        <f t="shared" si="8"/>
        <v>4097.5</v>
      </c>
      <c r="J181" s="67">
        <f t="shared" si="9"/>
        <v>0</v>
      </c>
    </row>
    <row r="182" spans="1:10" ht="16.2">
      <c r="A182" s="55"/>
      <c r="B182" s="56">
        <v>51106</v>
      </c>
      <c r="C182" s="56"/>
      <c r="D182" s="63" t="s">
        <v>146</v>
      </c>
      <c r="E182" s="67">
        <v>0</v>
      </c>
      <c r="F182" s="67">
        <v>0</v>
      </c>
      <c r="G182" s="67">
        <v>0</v>
      </c>
      <c r="H182" s="67">
        <v>0</v>
      </c>
      <c r="I182" s="67">
        <f t="shared" si="8"/>
        <v>0</v>
      </c>
      <c r="J182" s="67">
        <f t="shared" si="9"/>
        <v>0</v>
      </c>
    </row>
    <row r="183" spans="1:10" ht="16.2">
      <c r="A183" s="55"/>
      <c r="B183" s="56">
        <v>51107</v>
      </c>
      <c r="C183" s="56"/>
      <c r="D183" s="63" t="s">
        <v>147</v>
      </c>
      <c r="E183" s="67">
        <v>0</v>
      </c>
      <c r="F183" s="67">
        <v>0</v>
      </c>
      <c r="G183" s="67">
        <v>10512</v>
      </c>
      <c r="H183" s="67">
        <v>0</v>
      </c>
      <c r="I183" s="67">
        <f t="shared" si="8"/>
        <v>10512</v>
      </c>
      <c r="J183" s="67">
        <f t="shared" si="9"/>
        <v>0</v>
      </c>
    </row>
    <row r="184" spans="1:10" ht="16.2">
      <c r="A184" s="55"/>
      <c r="B184" s="56">
        <v>51108</v>
      </c>
      <c r="C184" s="56"/>
      <c r="D184" s="63" t="s">
        <v>148</v>
      </c>
      <c r="E184" s="67">
        <v>0</v>
      </c>
      <c r="F184" s="67">
        <v>0</v>
      </c>
      <c r="G184" s="67">
        <v>0</v>
      </c>
      <c r="H184" s="67">
        <v>0</v>
      </c>
      <c r="I184" s="67">
        <f t="shared" si="8"/>
        <v>0</v>
      </c>
      <c r="J184" s="67">
        <f t="shared" si="9"/>
        <v>0</v>
      </c>
    </row>
    <row r="185" spans="1:10" ht="16.2">
      <c r="A185" s="55"/>
      <c r="B185" s="56">
        <v>51109</v>
      </c>
      <c r="C185" s="56"/>
      <c r="D185" s="63" t="s">
        <v>149</v>
      </c>
      <c r="E185" s="67">
        <v>0</v>
      </c>
      <c r="F185" s="67">
        <v>0</v>
      </c>
      <c r="G185" s="67">
        <v>0</v>
      </c>
      <c r="H185" s="67">
        <v>0</v>
      </c>
      <c r="I185" s="67">
        <f t="shared" si="8"/>
        <v>0</v>
      </c>
      <c r="J185" s="67">
        <f t="shared" si="9"/>
        <v>0</v>
      </c>
    </row>
    <row r="186" spans="1:10" ht="16.2">
      <c r="A186" s="55"/>
      <c r="B186" s="56">
        <v>51110</v>
      </c>
      <c r="C186" s="56"/>
      <c r="D186" s="63" t="s">
        <v>150</v>
      </c>
      <c r="E186" s="67">
        <v>0</v>
      </c>
      <c r="F186" s="67">
        <v>0</v>
      </c>
      <c r="G186" s="67">
        <v>0</v>
      </c>
      <c r="H186" s="67">
        <v>0</v>
      </c>
      <c r="I186" s="67">
        <f t="shared" si="8"/>
        <v>0</v>
      </c>
      <c r="J186" s="67">
        <f t="shared" si="9"/>
        <v>0</v>
      </c>
    </row>
    <row r="187" spans="1:10" ht="16.2">
      <c r="A187" s="55"/>
      <c r="B187" s="56">
        <v>51111</v>
      </c>
      <c r="C187" s="56"/>
      <c r="D187" s="63" t="s">
        <v>391</v>
      </c>
      <c r="E187" s="67">
        <v>0</v>
      </c>
      <c r="F187" s="67">
        <v>0</v>
      </c>
      <c r="G187" s="67">
        <v>4800</v>
      </c>
      <c r="H187" s="67">
        <v>0</v>
      </c>
      <c r="I187" s="67">
        <f t="shared" si="8"/>
        <v>4800</v>
      </c>
      <c r="J187" s="67">
        <f t="shared" si="9"/>
        <v>0</v>
      </c>
    </row>
    <row r="188" spans="1:10" ht="16.2">
      <c r="A188" s="55"/>
      <c r="B188" s="56">
        <v>51112</v>
      </c>
      <c r="C188" s="56"/>
      <c r="D188" s="63" t="s">
        <v>151</v>
      </c>
      <c r="E188" s="67">
        <v>0</v>
      </c>
      <c r="F188" s="67">
        <v>0</v>
      </c>
      <c r="G188" s="67">
        <v>2400</v>
      </c>
      <c r="H188" s="67">
        <v>0</v>
      </c>
      <c r="I188" s="67">
        <f t="shared" si="8"/>
        <v>2400</v>
      </c>
      <c r="J188" s="67">
        <f t="shared" si="9"/>
        <v>0</v>
      </c>
    </row>
    <row r="189" spans="1:10" ht="16.2">
      <c r="A189" s="55"/>
      <c r="B189" s="56">
        <v>51113</v>
      </c>
      <c r="C189" s="56"/>
      <c r="D189" s="63" t="s">
        <v>152</v>
      </c>
      <c r="E189" s="67">
        <v>0</v>
      </c>
      <c r="F189" s="67">
        <v>0</v>
      </c>
      <c r="G189" s="67">
        <v>0</v>
      </c>
      <c r="H189" s="67">
        <v>0</v>
      </c>
      <c r="I189" s="67">
        <f t="shared" si="8"/>
        <v>0</v>
      </c>
      <c r="J189" s="67">
        <f t="shared" si="9"/>
        <v>0</v>
      </c>
    </row>
    <row r="190" spans="1:10" ht="16.2">
      <c r="A190" s="55"/>
      <c r="B190" s="56">
        <v>51114</v>
      </c>
      <c r="C190" s="56"/>
      <c r="D190" s="63" t="s">
        <v>153</v>
      </c>
      <c r="E190" s="67">
        <v>0</v>
      </c>
      <c r="F190" s="67">
        <v>0</v>
      </c>
      <c r="G190" s="67">
        <v>0</v>
      </c>
      <c r="H190" s="67">
        <v>0</v>
      </c>
      <c r="I190" s="67">
        <f t="shared" si="8"/>
        <v>0</v>
      </c>
      <c r="J190" s="67">
        <f t="shared" si="9"/>
        <v>0</v>
      </c>
    </row>
    <row r="191" spans="1:10" ht="16.2">
      <c r="A191" s="55"/>
      <c r="B191" s="56">
        <v>51115</v>
      </c>
      <c r="C191" s="56"/>
      <c r="D191" s="63" t="s">
        <v>154</v>
      </c>
      <c r="E191" s="67">
        <v>0</v>
      </c>
      <c r="F191" s="67">
        <v>0</v>
      </c>
      <c r="G191" s="67">
        <v>0</v>
      </c>
      <c r="H191" s="67">
        <v>0</v>
      </c>
      <c r="I191" s="67">
        <f t="shared" si="8"/>
        <v>0</v>
      </c>
      <c r="J191" s="67">
        <f t="shared" si="9"/>
        <v>0</v>
      </c>
    </row>
    <row r="192" spans="1:10" ht="16.2">
      <c r="A192" s="55"/>
      <c r="B192" s="56">
        <v>51116</v>
      </c>
      <c r="C192" s="56"/>
      <c r="D192" s="63" t="s">
        <v>155</v>
      </c>
      <c r="E192" s="67">
        <v>0</v>
      </c>
      <c r="F192" s="67">
        <v>0</v>
      </c>
      <c r="G192" s="67">
        <v>0</v>
      </c>
      <c r="H192" s="67">
        <v>0</v>
      </c>
      <c r="I192" s="67">
        <f t="shared" si="8"/>
        <v>0</v>
      </c>
      <c r="J192" s="67">
        <f t="shared" si="9"/>
        <v>0</v>
      </c>
    </row>
    <row r="193" spans="1:10" ht="16.2">
      <c r="A193" s="55"/>
      <c r="B193" s="56">
        <v>51117</v>
      </c>
      <c r="C193" s="56"/>
      <c r="D193" s="63" t="s">
        <v>156</v>
      </c>
      <c r="E193" s="67">
        <v>0</v>
      </c>
      <c r="F193" s="67">
        <v>0</v>
      </c>
      <c r="G193" s="67">
        <v>0</v>
      </c>
      <c r="H193" s="67">
        <v>0</v>
      </c>
      <c r="I193" s="67">
        <f t="shared" si="8"/>
        <v>0</v>
      </c>
      <c r="J193" s="67">
        <f t="shared" si="9"/>
        <v>0</v>
      </c>
    </row>
    <row r="194" spans="1:10" ht="16.2">
      <c r="A194" s="55"/>
      <c r="B194" s="56">
        <v>51118</v>
      </c>
      <c r="C194" s="56"/>
      <c r="D194" s="63" t="s">
        <v>157</v>
      </c>
      <c r="E194" s="67">
        <v>0</v>
      </c>
      <c r="F194" s="67">
        <v>0</v>
      </c>
      <c r="G194" s="67">
        <v>0</v>
      </c>
      <c r="H194" s="67">
        <v>0</v>
      </c>
      <c r="I194" s="67">
        <f t="shared" si="8"/>
        <v>0</v>
      </c>
      <c r="J194" s="67">
        <f t="shared" si="9"/>
        <v>0</v>
      </c>
    </row>
    <row r="195" spans="1:10" ht="16.2">
      <c r="A195" s="55"/>
      <c r="B195" s="56">
        <v>51119</v>
      </c>
      <c r="C195" s="56"/>
      <c r="D195" s="63" t="s">
        <v>158</v>
      </c>
      <c r="E195" s="67">
        <v>0</v>
      </c>
      <c r="F195" s="67">
        <v>0</v>
      </c>
      <c r="G195" s="67">
        <v>0</v>
      </c>
      <c r="H195" s="67">
        <v>0</v>
      </c>
      <c r="I195" s="67">
        <f t="shared" si="8"/>
        <v>0</v>
      </c>
      <c r="J195" s="67">
        <f t="shared" si="9"/>
        <v>0</v>
      </c>
    </row>
    <row r="196" spans="1:10" ht="16.2">
      <c r="A196" s="55"/>
      <c r="B196" s="56">
        <v>51120</v>
      </c>
      <c r="C196" s="56"/>
      <c r="D196" s="63" t="s">
        <v>392</v>
      </c>
      <c r="E196" s="67">
        <v>0</v>
      </c>
      <c r="F196" s="67">
        <v>0</v>
      </c>
      <c r="G196" s="67">
        <v>0</v>
      </c>
      <c r="H196" s="67">
        <v>0</v>
      </c>
      <c r="I196" s="67">
        <f t="shared" si="8"/>
        <v>0</v>
      </c>
      <c r="J196" s="67">
        <f t="shared" si="9"/>
        <v>0</v>
      </c>
    </row>
    <row r="197" spans="1:10" ht="16.2">
      <c r="A197" s="55"/>
      <c r="B197" s="56">
        <v>51201</v>
      </c>
      <c r="C197" s="56"/>
      <c r="D197" s="63" t="s">
        <v>159</v>
      </c>
      <c r="E197" s="67">
        <v>0</v>
      </c>
      <c r="F197" s="67">
        <v>0</v>
      </c>
      <c r="G197" s="67">
        <v>2900</v>
      </c>
      <c r="H197" s="67">
        <v>0</v>
      </c>
      <c r="I197" s="67">
        <f t="shared" si="8"/>
        <v>2900</v>
      </c>
      <c r="J197" s="67">
        <f t="shared" si="9"/>
        <v>0</v>
      </c>
    </row>
    <row r="198" spans="1:10" ht="16.2">
      <c r="A198" s="55"/>
      <c r="B198" s="56">
        <v>51202</v>
      </c>
      <c r="C198" s="56"/>
      <c r="D198" s="63" t="s">
        <v>160</v>
      </c>
      <c r="E198" s="67">
        <v>0</v>
      </c>
      <c r="F198" s="67">
        <v>0</v>
      </c>
      <c r="G198" s="67">
        <v>3692.8</v>
      </c>
      <c r="H198" s="67">
        <v>0</v>
      </c>
      <c r="I198" s="67">
        <f t="shared" si="8"/>
        <v>3692.8</v>
      </c>
      <c r="J198" s="67">
        <f t="shared" si="9"/>
        <v>0</v>
      </c>
    </row>
    <row r="199" spans="1:10" ht="16.2">
      <c r="A199" s="55"/>
      <c r="B199" s="56">
        <v>51203</v>
      </c>
      <c r="C199" s="56"/>
      <c r="D199" s="63" t="s">
        <v>161</v>
      </c>
      <c r="E199" s="67">
        <v>0</v>
      </c>
      <c r="F199" s="67">
        <v>0</v>
      </c>
      <c r="G199" s="67">
        <v>0</v>
      </c>
      <c r="H199" s="67">
        <v>0</v>
      </c>
      <c r="I199" s="67">
        <f t="shared" ref="I199:I262" si="10">IF((E199+G199-H199)&gt;0,E199+G199-H199,0)</f>
        <v>0</v>
      </c>
      <c r="J199" s="67">
        <f t="shared" ref="J199:J262" si="11">IF((E199+G199-H199)&lt;0,E199+G199-H199,0)</f>
        <v>0</v>
      </c>
    </row>
    <row r="200" spans="1:10" ht="16.2">
      <c r="A200" s="55"/>
      <c r="B200" s="56">
        <v>51204</v>
      </c>
      <c r="C200" s="56"/>
      <c r="D200" s="63" t="s">
        <v>162</v>
      </c>
      <c r="E200" s="67">
        <v>0</v>
      </c>
      <c r="F200" s="67">
        <v>0</v>
      </c>
      <c r="G200" s="67">
        <v>11088.8</v>
      </c>
      <c r="H200" s="67">
        <v>0</v>
      </c>
      <c r="I200" s="67">
        <f t="shared" si="10"/>
        <v>11088.8</v>
      </c>
      <c r="J200" s="67">
        <f t="shared" si="11"/>
        <v>0</v>
      </c>
    </row>
    <row r="201" spans="1:10" ht="16.2">
      <c r="A201" s="55"/>
      <c r="B201" s="56">
        <v>51205</v>
      </c>
      <c r="C201" s="56"/>
      <c r="D201" s="63" t="s">
        <v>163</v>
      </c>
      <c r="E201" s="67">
        <v>0</v>
      </c>
      <c r="F201" s="67">
        <v>0</v>
      </c>
      <c r="G201" s="67">
        <v>34711.1</v>
      </c>
      <c r="H201" s="67">
        <v>0</v>
      </c>
      <c r="I201" s="67">
        <f t="shared" si="10"/>
        <v>34711.1</v>
      </c>
      <c r="J201" s="67">
        <f t="shared" si="11"/>
        <v>0</v>
      </c>
    </row>
    <row r="202" spans="1:10" ht="16.2">
      <c r="A202" s="55"/>
      <c r="B202" s="56">
        <v>51206</v>
      </c>
      <c r="C202" s="56"/>
      <c r="D202" s="63" t="s">
        <v>164</v>
      </c>
      <c r="E202" s="67">
        <v>0</v>
      </c>
      <c r="F202" s="67">
        <v>0</v>
      </c>
      <c r="G202" s="67">
        <v>3664.26</v>
      </c>
      <c r="H202" s="67">
        <v>0</v>
      </c>
      <c r="I202" s="67">
        <f t="shared" si="10"/>
        <v>3664.26</v>
      </c>
      <c r="J202" s="67">
        <f t="shared" si="11"/>
        <v>0</v>
      </c>
    </row>
    <row r="203" spans="1:10" ht="16.2">
      <c r="A203" s="55"/>
      <c r="B203" s="56">
        <v>51207</v>
      </c>
      <c r="C203" s="56"/>
      <c r="D203" s="63" t="s">
        <v>165</v>
      </c>
      <c r="E203" s="67">
        <v>0</v>
      </c>
      <c r="F203" s="67">
        <v>0</v>
      </c>
      <c r="G203" s="67">
        <v>1445</v>
      </c>
      <c r="H203" s="67">
        <v>0</v>
      </c>
      <c r="I203" s="67">
        <f t="shared" si="10"/>
        <v>1445</v>
      </c>
      <c r="J203" s="67">
        <f t="shared" si="11"/>
        <v>0</v>
      </c>
    </row>
    <row r="204" spans="1:10" ht="16.2">
      <c r="A204" s="55"/>
      <c r="B204" s="56">
        <v>51208</v>
      </c>
      <c r="C204" s="56"/>
      <c r="D204" s="63" t="s">
        <v>166</v>
      </c>
      <c r="E204" s="67">
        <v>0</v>
      </c>
      <c r="F204" s="67">
        <v>0</v>
      </c>
      <c r="G204" s="67">
        <v>0</v>
      </c>
      <c r="H204" s="67">
        <v>0</v>
      </c>
      <c r="I204" s="67">
        <f t="shared" si="10"/>
        <v>0</v>
      </c>
      <c r="J204" s="67">
        <f t="shared" si="11"/>
        <v>0</v>
      </c>
    </row>
    <row r="205" spans="1:10" ht="16.2">
      <c r="A205" s="59"/>
      <c r="B205" s="60">
        <v>5210101</v>
      </c>
      <c r="C205" s="66"/>
      <c r="D205" s="63" t="s">
        <v>418</v>
      </c>
      <c r="E205" s="67">
        <v>0</v>
      </c>
      <c r="F205" s="67">
        <v>0</v>
      </c>
      <c r="G205" s="67">
        <v>448800</v>
      </c>
      <c r="H205" s="67">
        <v>0</v>
      </c>
      <c r="I205" s="67">
        <f t="shared" si="10"/>
        <v>448800</v>
      </c>
      <c r="J205" s="67">
        <f t="shared" si="11"/>
        <v>0</v>
      </c>
    </row>
    <row r="206" spans="1:10" ht="16.2">
      <c r="A206" s="59"/>
      <c r="B206" s="60">
        <v>5210102</v>
      </c>
      <c r="C206" s="66"/>
      <c r="D206" s="63" t="s">
        <v>419</v>
      </c>
      <c r="E206" s="67">
        <v>0</v>
      </c>
      <c r="F206" s="67">
        <v>0</v>
      </c>
      <c r="G206" s="67">
        <v>0</v>
      </c>
      <c r="H206" s="67">
        <v>0</v>
      </c>
      <c r="I206" s="67">
        <f t="shared" si="10"/>
        <v>0</v>
      </c>
      <c r="J206" s="67">
        <f t="shared" si="11"/>
        <v>0</v>
      </c>
    </row>
    <row r="207" spans="1:10" ht="16.2">
      <c r="A207" s="59"/>
      <c r="B207" s="60">
        <v>5210201</v>
      </c>
      <c r="C207" s="66"/>
      <c r="D207" s="63" t="s">
        <v>420</v>
      </c>
      <c r="E207" s="67">
        <v>0</v>
      </c>
      <c r="F207" s="67">
        <v>0</v>
      </c>
      <c r="G207" s="67">
        <v>337200</v>
      </c>
      <c r="H207" s="67">
        <v>0</v>
      </c>
      <c r="I207" s="67">
        <f t="shared" si="10"/>
        <v>337200</v>
      </c>
      <c r="J207" s="67">
        <f t="shared" si="11"/>
        <v>0</v>
      </c>
    </row>
    <row r="208" spans="1:10" ht="16.2">
      <c r="A208" s="59"/>
      <c r="B208" s="60">
        <v>5210202</v>
      </c>
      <c r="C208" s="66"/>
      <c r="D208" s="63" t="s">
        <v>421</v>
      </c>
      <c r="E208" s="67">
        <v>0</v>
      </c>
      <c r="F208" s="67">
        <v>0</v>
      </c>
      <c r="G208" s="67">
        <v>0</v>
      </c>
      <c r="H208" s="67">
        <v>0</v>
      </c>
      <c r="I208" s="67">
        <f t="shared" si="10"/>
        <v>0</v>
      </c>
      <c r="J208" s="67">
        <f t="shared" si="11"/>
        <v>0</v>
      </c>
    </row>
    <row r="209" spans="1:10" ht="16.2">
      <c r="A209" s="59"/>
      <c r="B209" s="60">
        <v>5210301</v>
      </c>
      <c r="C209" s="66"/>
      <c r="D209" s="63" t="s">
        <v>422</v>
      </c>
      <c r="E209" s="67">
        <v>0</v>
      </c>
      <c r="F209" s="67">
        <v>0</v>
      </c>
      <c r="G209" s="67">
        <v>785997.55</v>
      </c>
      <c r="H209" s="67">
        <v>0</v>
      </c>
      <c r="I209" s="67">
        <f t="shared" si="10"/>
        <v>785997.55</v>
      </c>
      <c r="J209" s="67">
        <f t="shared" si="11"/>
        <v>0</v>
      </c>
    </row>
    <row r="210" spans="1:10" ht="16.2">
      <c r="A210" s="59"/>
      <c r="B210" s="60">
        <v>5210302</v>
      </c>
      <c r="C210" s="66"/>
      <c r="D210" s="63" t="s">
        <v>423</v>
      </c>
      <c r="E210" s="67">
        <v>0</v>
      </c>
      <c r="F210" s="67">
        <v>0</v>
      </c>
      <c r="G210" s="67">
        <v>0</v>
      </c>
      <c r="H210" s="67">
        <v>0</v>
      </c>
      <c r="I210" s="67">
        <f t="shared" si="10"/>
        <v>0</v>
      </c>
      <c r="J210" s="67">
        <f t="shared" si="11"/>
        <v>0</v>
      </c>
    </row>
    <row r="211" spans="1:10" ht="16.2">
      <c r="A211" s="59"/>
      <c r="B211" s="60">
        <v>5210401</v>
      </c>
      <c r="C211" s="66"/>
      <c r="D211" s="63" t="s">
        <v>424</v>
      </c>
      <c r="E211" s="67">
        <v>0</v>
      </c>
      <c r="F211" s="67">
        <v>0</v>
      </c>
      <c r="G211" s="67">
        <v>549700</v>
      </c>
      <c r="H211" s="67">
        <v>0</v>
      </c>
      <c r="I211" s="67">
        <f t="shared" si="10"/>
        <v>549700</v>
      </c>
      <c r="J211" s="67">
        <f t="shared" si="11"/>
        <v>0</v>
      </c>
    </row>
    <row r="212" spans="1:10" ht="16.2">
      <c r="A212" s="59"/>
      <c r="B212" s="60">
        <v>5210402</v>
      </c>
      <c r="C212" s="66"/>
      <c r="D212" s="65" t="s">
        <v>425</v>
      </c>
      <c r="E212" s="67">
        <v>0</v>
      </c>
      <c r="F212" s="67">
        <v>0</v>
      </c>
      <c r="G212" s="67">
        <v>0</v>
      </c>
      <c r="H212" s="67">
        <v>0</v>
      </c>
      <c r="I212" s="67">
        <f t="shared" si="10"/>
        <v>0</v>
      </c>
      <c r="J212" s="67">
        <f t="shared" si="11"/>
        <v>0</v>
      </c>
    </row>
    <row r="213" spans="1:10" ht="16.2">
      <c r="A213" s="59"/>
      <c r="B213" s="60">
        <v>5210501</v>
      </c>
      <c r="C213" s="66"/>
      <c r="D213" s="63" t="s">
        <v>167</v>
      </c>
      <c r="E213" s="67">
        <v>0</v>
      </c>
      <c r="F213" s="67">
        <v>0</v>
      </c>
      <c r="G213" s="67">
        <v>391700.79</v>
      </c>
      <c r="H213" s="67">
        <v>0</v>
      </c>
      <c r="I213" s="67">
        <f t="shared" si="10"/>
        <v>391700.79</v>
      </c>
      <c r="J213" s="67">
        <f t="shared" si="11"/>
        <v>0</v>
      </c>
    </row>
    <row r="214" spans="1:10" ht="16.2">
      <c r="A214" s="59"/>
      <c r="B214" s="60">
        <v>5210502</v>
      </c>
      <c r="C214" s="66"/>
      <c r="D214" s="63" t="s">
        <v>168</v>
      </c>
      <c r="E214" s="67">
        <v>0</v>
      </c>
      <c r="F214" s="67">
        <v>0</v>
      </c>
      <c r="G214" s="67">
        <v>0</v>
      </c>
      <c r="H214" s="67">
        <v>0</v>
      </c>
      <c r="I214" s="67">
        <f t="shared" si="10"/>
        <v>0</v>
      </c>
      <c r="J214" s="67">
        <f t="shared" si="11"/>
        <v>0</v>
      </c>
    </row>
    <row r="215" spans="1:10" ht="16.2">
      <c r="A215" s="55"/>
      <c r="B215" s="56">
        <v>5210601</v>
      </c>
      <c r="C215" s="66"/>
      <c r="D215" s="63" t="s">
        <v>169</v>
      </c>
      <c r="E215" s="67">
        <v>0</v>
      </c>
      <c r="F215" s="67">
        <v>0</v>
      </c>
      <c r="G215" s="67">
        <v>0</v>
      </c>
      <c r="H215" s="67">
        <v>0</v>
      </c>
      <c r="I215" s="67">
        <f t="shared" si="10"/>
        <v>0</v>
      </c>
      <c r="J215" s="67">
        <f t="shared" si="11"/>
        <v>0</v>
      </c>
    </row>
    <row r="216" spans="1:10" ht="16.2">
      <c r="A216" s="55"/>
      <c r="B216" s="56">
        <v>5210602</v>
      </c>
      <c r="C216" s="66"/>
      <c r="D216" s="63" t="s">
        <v>171</v>
      </c>
      <c r="E216" s="67">
        <v>0</v>
      </c>
      <c r="F216" s="67">
        <v>0</v>
      </c>
      <c r="G216" s="67">
        <v>0</v>
      </c>
      <c r="H216" s="67">
        <v>0</v>
      </c>
      <c r="I216" s="67">
        <f t="shared" si="10"/>
        <v>0</v>
      </c>
      <c r="J216" s="67">
        <f t="shared" si="11"/>
        <v>0</v>
      </c>
    </row>
    <row r="217" spans="1:10" ht="16.2">
      <c r="A217" s="55"/>
      <c r="B217" s="56">
        <v>5210701</v>
      </c>
      <c r="C217" s="66"/>
      <c r="D217" s="63" t="s">
        <v>170</v>
      </c>
      <c r="E217" s="67">
        <v>0</v>
      </c>
      <c r="F217" s="67">
        <v>0</v>
      </c>
      <c r="G217" s="67">
        <v>0</v>
      </c>
      <c r="H217" s="67">
        <v>0</v>
      </c>
      <c r="I217" s="67">
        <f t="shared" si="10"/>
        <v>0</v>
      </c>
      <c r="J217" s="67">
        <f t="shared" si="11"/>
        <v>0</v>
      </c>
    </row>
    <row r="218" spans="1:10" ht="16.2">
      <c r="A218" s="55"/>
      <c r="B218" s="56">
        <v>5210702</v>
      </c>
      <c r="C218" s="66"/>
      <c r="D218" s="63" t="s">
        <v>172</v>
      </c>
      <c r="E218" s="67">
        <v>0</v>
      </c>
      <c r="F218" s="67">
        <v>0</v>
      </c>
      <c r="G218" s="67">
        <v>0</v>
      </c>
      <c r="H218" s="67">
        <v>0</v>
      </c>
      <c r="I218" s="67">
        <f t="shared" si="10"/>
        <v>0</v>
      </c>
      <c r="J218" s="67">
        <f t="shared" si="11"/>
        <v>0</v>
      </c>
    </row>
    <row r="219" spans="1:10" ht="16.2">
      <c r="A219" s="55"/>
      <c r="B219" s="56">
        <v>5210801</v>
      </c>
      <c r="C219" s="66"/>
      <c r="D219" s="63" t="s">
        <v>173</v>
      </c>
      <c r="E219" s="67">
        <v>0</v>
      </c>
      <c r="F219" s="67">
        <v>0</v>
      </c>
      <c r="G219" s="67">
        <v>0</v>
      </c>
      <c r="H219" s="67">
        <v>0</v>
      </c>
      <c r="I219" s="67">
        <f t="shared" si="10"/>
        <v>0</v>
      </c>
      <c r="J219" s="67">
        <f t="shared" si="11"/>
        <v>0</v>
      </c>
    </row>
    <row r="220" spans="1:10" ht="16.2">
      <c r="A220" s="55"/>
      <c r="B220" s="56">
        <v>5210802</v>
      </c>
      <c r="C220" s="66"/>
      <c r="D220" s="63" t="s">
        <v>176</v>
      </c>
      <c r="E220" s="67">
        <v>0</v>
      </c>
      <c r="F220" s="67">
        <v>0</v>
      </c>
      <c r="G220" s="67">
        <v>0</v>
      </c>
      <c r="H220" s="67">
        <v>0</v>
      </c>
      <c r="I220" s="67">
        <f t="shared" si="10"/>
        <v>0</v>
      </c>
      <c r="J220" s="67">
        <f t="shared" si="11"/>
        <v>0</v>
      </c>
    </row>
    <row r="221" spans="1:10" ht="16.2">
      <c r="A221" s="55"/>
      <c r="B221" s="56">
        <v>5210901</v>
      </c>
      <c r="C221" s="66"/>
      <c r="D221" s="63" t="s">
        <v>174</v>
      </c>
      <c r="E221" s="67">
        <v>0</v>
      </c>
      <c r="F221" s="67">
        <v>0</v>
      </c>
      <c r="G221" s="67">
        <v>0</v>
      </c>
      <c r="H221" s="67">
        <v>0</v>
      </c>
      <c r="I221" s="67">
        <f t="shared" si="10"/>
        <v>0</v>
      </c>
      <c r="J221" s="67">
        <f t="shared" si="11"/>
        <v>0</v>
      </c>
    </row>
    <row r="222" spans="1:10" ht="16.2">
      <c r="A222" s="55"/>
      <c r="B222" s="56">
        <v>5210902</v>
      </c>
      <c r="C222" s="66"/>
      <c r="D222" s="63" t="s">
        <v>177</v>
      </c>
      <c r="E222" s="67">
        <v>0</v>
      </c>
      <c r="F222" s="67">
        <v>0</v>
      </c>
      <c r="G222" s="67">
        <v>0</v>
      </c>
      <c r="H222" s="67">
        <v>0</v>
      </c>
      <c r="I222" s="67">
        <f t="shared" si="10"/>
        <v>0</v>
      </c>
      <c r="J222" s="67">
        <f t="shared" si="11"/>
        <v>0</v>
      </c>
    </row>
    <row r="223" spans="1:10" ht="16.2">
      <c r="A223" s="55"/>
      <c r="B223" s="56">
        <v>5211001</v>
      </c>
      <c r="C223" s="66"/>
      <c r="D223" s="63" t="s">
        <v>175</v>
      </c>
      <c r="E223" s="67">
        <v>0</v>
      </c>
      <c r="F223" s="67">
        <v>0</v>
      </c>
      <c r="G223" s="67">
        <v>36191.699999999997</v>
      </c>
      <c r="H223" s="67">
        <v>0</v>
      </c>
      <c r="I223" s="67">
        <f t="shared" si="10"/>
        <v>36191.699999999997</v>
      </c>
      <c r="J223" s="67">
        <f t="shared" si="11"/>
        <v>0</v>
      </c>
    </row>
    <row r="224" spans="1:10" ht="16.2">
      <c r="A224" s="55"/>
      <c r="B224" s="56">
        <v>5211002</v>
      </c>
      <c r="C224" s="66"/>
      <c r="D224" s="63" t="s">
        <v>178</v>
      </c>
      <c r="E224" s="67">
        <v>0</v>
      </c>
      <c r="F224" s="67">
        <v>0</v>
      </c>
      <c r="G224" s="67">
        <v>0</v>
      </c>
      <c r="H224" s="67">
        <v>0</v>
      </c>
      <c r="I224" s="67">
        <f t="shared" si="10"/>
        <v>0</v>
      </c>
      <c r="J224" s="67">
        <f t="shared" si="11"/>
        <v>0</v>
      </c>
    </row>
    <row r="225" spans="1:10" ht="16.2">
      <c r="A225" s="55"/>
      <c r="B225" s="56">
        <v>5211101</v>
      </c>
      <c r="C225" s="66"/>
      <c r="D225" s="63" t="s">
        <v>393</v>
      </c>
      <c r="E225" s="67">
        <v>0</v>
      </c>
      <c r="F225" s="67">
        <v>0</v>
      </c>
      <c r="G225" s="67">
        <v>0</v>
      </c>
      <c r="H225" s="67">
        <v>0</v>
      </c>
      <c r="I225" s="67">
        <f t="shared" si="10"/>
        <v>0</v>
      </c>
      <c r="J225" s="67">
        <f t="shared" si="11"/>
        <v>0</v>
      </c>
    </row>
    <row r="226" spans="1:10" ht="16.2">
      <c r="A226" s="55"/>
      <c r="B226" s="56">
        <v>5211102</v>
      </c>
      <c r="C226" s="66"/>
      <c r="D226" s="63" t="s">
        <v>394</v>
      </c>
      <c r="E226" s="67">
        <v>0</v>
      </c>
      <c r="F226" s="67">
        <v>0</v>
      </c>
      <c r="G226" s="67">
        <v>0</v>
      </c>
      <c r="H226" s="67">
        <v>0</v>
      </c>
      <c r="I226" s="67">
        <f t="shared" si="10"/>
        <v>0</v>
      </c>
      <c r="J226" s="67">
        <f t="shared" si="11"/>
        <v>0</v>
      </c>
    </row>
    <row r="227" spans="1:10" ht="16.2">
      <c r="A227" s="55"/>
      <c r="B227" s="56">
        <v>52201</v>
      </c>
      <c r="C227" s="66"/>
      <c r="D227" s="63" t="s">
        <v>416</v>
      </c>
      <c r="E227" s="67">
        <v>0</v>
      </c>
      <c r="F227" s="67">
        <v>0</v>
      </c>
      <c r="G227" s="67">
        <v>140</v>
      </c>
      <c r="H227" s="67">
        <v>0</v>
      </c>
      <c r="I227" s="67">
        <f t="shared" si="10"/>
        <v>140</v>
      </c>
      <c r="J227" s="67">
        <f t="shared" si="11"/>
        <v>0</v>
      </c>
    </row>
    <row r="228" spans="1:10" ht="16.2">
      <c r="A228" s="55"/>
      <c r="B228" s="56">
        <v>52202</v>
      </c>
      <c r="C228" s="66"/>
      <c r="D228" s="63" t="s">
        <v>414</v>
      </c>
      <c r="E228" s="67">
        <v>0</v>
      </c>
      <c r="F228" s="67">
        <v>0</v>
      </c>
      <c r="G228" s="67">
        <v>116191.7</v>
      </c>
      <c r="H228" s="67">
        <v>0</v>
      </c>
      <c r="I228" s="67">
        <f t="shared" si="10"/>
        <v>116191.7</v>
      </c>
      <c r="J228" s="67">
        <f t="shared" si="11"/>
        <v>0</v>
      </c>
    </row>
    <row r="229" spans="1:10" ht="16.2">
      <c r="A229" s="55"/>
      <c r="B229" s="56">
        <v>52203</v>
      </c>
      <c r="C229" s="56"/>
      <c r="D229" s="63" t="s">
        <v>179</v>
      </c>
      <c r="E229" s="67">
        <v>0</v>
      </c>
      <c r="F229" s="67">
        <v>0</v>
      </c>
      <c r="G229" s="67">
        <v>43029.770000000004</v>
      </c>
      <c r="H229" s="67">
        <v>0</v>
      </c>
      <c r="I229" s="67">
        <f t="shared" si="10"/>
        <v>43029.770000000004</v>
      </c>
      <c r="J229" s="67">
        <f t="shared" si="11"/>
        <v>0</v>
      </c>
    </row>
    <row r="230" spans="1:10" ht="16.2">
      <c r="A230" s="55"/>
      <c r="B230" s="56">
        <v>52204</v>
      </c>
      <c r="C230" s="56"/>
      <c r="D230" s="63" t="s">
        <v>180</v>
      </c>
      <c r="E230" s="67">
        <v>0</v>
      </c>
      <c r="F230" s="67">
        <v>0</v>
      </c>
      <c r="G230" s="67">
        <v>500</v>
      </c>
      <c r="H230" s="67">
        <v>0</v>
      </c>
      <c r="I230" s="67">
        <f t="shared" si="10"/>
        <v>500</v>
      </c>
      <c r="J230" s="67">
        <f t="shared" si="11"/>
        <v>0</v>
      </c>
    </row>
    <row r="231" spans="1:10" ht="16.2">
      <c r="A231" s="55"/>
      <c r="B231" s="56">
        <v>52205</v>
      </c>
      <c r="C231" s="56"/>
      <c r="D231" s="63" t="s">
        <v>181</v>
      </c>
      <c r="E231" s="67">
        <v>0</v>
      </c>
      <c r="F231" s="67">
        <v>0</v>
      </c>
      <c r="G231" s="67">
        <v>53903.8</v>
      </c>
      <c r="H231" s="67">
        <v>0</v>
      </c>
      <c r="I231" s="67">
        <f t="shared" si="10"/>
        <v>53903.8</v>
      </c>
      <c r="J231" s="67">
        <f t="shared" si="11"/>
        <v>0</v>
      </c>
    </row>
    <row r="232" spans="1:10" ht="16.2">
      <c r="A232" s="55"/>
      <c r="B232" s="56">
        <v>52206</v>
      </c>
      <c r="C232" s="56"/>
      <c r="D232" s="63" t="s">
        <v>182</v>
      </c>
      <c r="E232" s="67">
        <v>0</v>
      </c>
      <c r="F232" s="67">
        <v>0</v>
      </c>
      <c r="G232" s="67">
        <v>0</v>
      </c>
      <c r="H232" s="67">
        <v>0</v>
      </c>
      <c r="I232" s="67">
        <f t="shared" si="10"/>
        <v>0</v>
      </c>
      <c r="J232" s="67">
        <f t="shared" si="11"/>
        <v>0</v>
      </c>
    </row>
    <row r="233" spans="1:10" ht="16.2">
      <c r="A233" s="55"/>
      <c r="B233" s="56">
        <v>52207</v>
      </c>
      <c r="C233" s="56"/>
      <c r="D233" s="63" t="s">
        <v>183</v>
      </c>
      <c r="E233" s="67">
        <v>0</v>
      </c>
      <c r="F233" s="67">
        <v>0</v>
      </c>
      <c r="G233" s="67">
        <v>640</v>
      </c>
      <c r="H233" s="67">
        <v>0</v>
      </c>
      <c r="I233" s="67">
        <f t="shared" si="10"/>
        <v>640</v>
      </c>
      <c r="J233" s="67">
        <f t="shared" si="11"/>
        <v>0</v>
      </c>
    </row>
    <row r="234" spans="1:10" ht="16.2">
      <c r="A234" s="55"/>
      <c r="B234" s="56">
        <v>52208</v>
      </c>
      <c r="C234" s="56"/>
      <c r="D234" s="63" t="s">
        <v>184</v>
      </c>
      <c r="E234" s="67">
        <v>0</v>
      </c>
      <c r="F234" s="67">
        <v>0</v>
      </c>
      <c r="G234" s="67">
        <v>0</v>
      </c>
      <c r="H234" s="67">
        <v>0</v>
      </c>
      <c r="I234" s="67">
        <f t="shared" si="10"/>
        <v>0</v>
      </c>
      <c r="J234" s="67">
        <f t="shared" si="11"/>
        <v>0</v>
      </c>
    </row>
    <row r="235" spans="1:10" ht="16.2">
      <c r="A235" s="55"/>
      <c r="B235" s="56">
        <v>52209</v>
      </c>
      <c r="C235" s="56"/>
      <c r="D235" s="63" t="s">
        <v>185</v>
      </c>
      <c r="E235" s="67">
        <v>0</v>
      </c>
      <c r="F235" s="67">
        <v>0</v>
      </c>
      <c r="G235" s="67">
        <v>9315</v>
      </c>
      <c r="H235" s="67">
        <v>0</v>
      </c>
      <c r="I235" s="67">
        <f t="shared" si="10"/>
        <v>9315</v>
      </c>
      <c r="J235" s="67">
        <f t="shared" si="11"/>
        <v>0</v>
      </c>
    </row>
    <row r="236" spans="1:10" ht="16.2">
      <c r="A236" s="55"/>
      <c r="B236" s="56">
        <v>5221001</v>
      </c>
      <c r="C236" s="66"/>
      <c r="D236" s="63" t="s">
        <v>186</v>
      </c>
      <c r="E236" s="67">
        <v>0</v>
      </c>
      <c r="F236" s="67">
        <v>0</v>
      </c>
      <c r="G236" s="67">
        <v>106084.88</v>
      </c>
      <c r="H236" s="67">
        <v>0</v>
      </c>
      <c r="I236" s="67">
        <f t="shared" ref="I236" si="12">IF((E236+G236-H236)&gt;0,E236+G236-H236,0)</f>
        <v>106084.88</v>
      </c>
      <c r="J236" s="67">
        <f t="shared" si="11"/>
        <v>0</v>
      </c>
    </row>
    <row r="237" spans="1:10" ht="16.2">
      <c r="A237" s="55"/>
      <c r="B237" s="56">
        <v>5221002</v>
      </c>
      <c r="C237" s="66"/>
      <c r="D237" s="63" t="s">
        <v>187</v>
      </c>
      <c r="E237" s="67">
        <v>0</v>
      </c>
      <c r="F237" s="67">
        <v>0</v>
      </c>
      <c r="G237" s="67">
        <v>0</v>
      </c>
      <c r="H237" s="67">
        <v>0</v>
      </c>
      <c r="I237" s="67">
        <f t="shared" si="10"/>
        <v>0</v>
      </c>
      <c r="J237" s="67">
        <f t="shared" si="11"/>
        <v>0</v>
      </c>
    </row>
    <row r="238" spans="1:10" ht="16.2">
      <c r="A238" s="55"/>
      <c r="B238" s="56">
        <v>5221101</v>
      </c>
      <c r="C238" s="66"/>
      <c r="D238" s="63" t="s">
        <v>188</v>
      </c>
      <c r="E238" s="67">
        <v>0</v>
      </c>
      <c r="F238" s="67">
        <v>0</v>
      </c>
      <c r="G238" s="67">
        <v>0</v>
      </c>
      <c r="H238" s="67">
        <v>0</v>
      </c>
      <c r="I238" s="67">
        <f t="shared" ref="I238" si="13">IF((E238+G238-H238)&gt;0,E238+G238-H238,0)</f>
        <v>0</v>
      </c>
      <c r="J238" s="67">
        <f t="shared" si="11"/>
        <v>0</v>
      </c>
    </row>
    <row r="239" spans="1:10" ht="16.2">
      <c r="A239" s="55"/>
      <c r="B239" s="56">
        <v>5221102</v>
      </c>
      <c r="C239" s="66"/>
      <c r="D239" s="63" t="s">
        <v>189</v>
      </c>
      <c r="E239" s="67">
        <v>0</v>
      </c>
      <c r="F239" s="67">
        <v>0</v>
      </c>
      <c r="G239" s="67">
        <v>0</v>
      </c>
      <c r="H239" s="67">
        <v>0</v>
      </c>
      <c r="I239" s="67">
        <f t="shared" si="10"/>
        <v>0</v>
      </c>
      <c r="J239" s="67">
        <f t="shared" si="11"/>
        <v>0</v>
      </c>
    </row>
    <row r="240" spans="1:10" ht="16.2">
      <c r="A240" s="55"/>
      <c r="B240" s="56">
        <v>52212</v>
      </c>
      <c r="C240" s="56"/>
      <c r="D240" s="63" t="s">
        <v>190</v>
      </c>
      <c r="E240" s="67">
        <v>0</v>
      </c>
      <c r="F240" s="67">
        <v>0</v>
      </c>
      <c r="G240" s="67">
        <v>0</v>
      </c>
      <c r="H240" s="67">
        <v>0</v>
      </c>
      <c r="I240" s="67">
        <f t="shared" si="10"/>
        <v>0</v>
      </c>
      <c r="J240" s="67">
        <f t="shared" si="11"/>
        <v>0</v>
      </c>
    </row>
    <row r="241" spans="1:10" ht="16.2">
      <c r="A241" s="55"/>
      <c r="B241" s="56">
        <v>52213</v>
      </c>
      <c r="C241" s="56"/>
      <c r="D241" s="63" t="s">
        <v>191</v>
      </c>
      <c r="E241" s="67">
        <v>0</v>
      </c>
      <c r="F241" s="67">
        <v>0</v>
      </c>
      <c r="G241" s="67">
        <v>0</v>
      </c>
      <c r="H241" s="67">
        <v>0</v>
      </c>
      <c r="I241" s="67">
        <f t="shared" si="10"/>
        <v>0</v>
      </c>
      <c r="J241" s="67">
        <f t="shared" si="11"/>
        <v>0</v>
      </c>
    </row>
    <row r="242" spans="1:10" ht="16.2">
      <c r="A242" s="55"/>
      <c r="B242" s="56">
        <v>52214</v>
      </c>
      <c r="C242" s="56"/>
      <c r="D242" s="63" t="s">
        <v>192</v>
      </c>
      <c r="E242" s="67">
        <v>0</v>
      </c>
      <c r="F242" s="67">
        <v>0</v>
      </c>
      <c r="G242" s="67">
        <v>0</v>
      </c>
      <c r="H242" s="67">
        <v>0</v>
      </c>
      <c r="I242" s="67">
        <f t="shared" si="10"/>
        <v>0</v>
      </c>
      <c r="J242" s="67">
        <f t="shared" si="11"/>
        <v>0</v>
      </c>
    </row>
    <row r="243" spans="1:10" ht="16.2">
      <c r="A243" s="55"/>
      <c r="B243" s="56">
        <v>52215</v>
      </c>
      <c r="C243" s="56"/>
      <c r="D243" s="63" t="s">
        <v>193</v>
      </c>
      <c r="E243" s="67">
        <v>0</v>
      </c>
      <c r="F243" s="67">
        <v>0</v>
      </c>
      <c r="G243" s="67">
        <v>0</v>
      </c>
      <c r="H243" s="67">
        <v>0</v>
      </c>
      <c r="I243" s="67">
        <f t="shared" si="10"/>
        <v>0</v>
      </c>
      <c r="J243" s="67">
        <f t="shared" si="11"/>
        <v>0</v>
      </c>
    </row>
    <row r="244" spans="1:10" ht="16.2">
      <c r="A244" s="55"/>
      <c r="B244" s="56">
        <v>52216</v>
      </c>
      <c r="C244" s="56"/>
      <c r="D244" s="63" t="s">
        <v>194</v>
      </c>
      <c r="E244" s="67">
        <v>0</v>
      </c>
      <c r="F244" s="67">
        <v>0</v>
      </c>
      <c r="G244" s="67">
        <v>0</v>
      </c>
      <c r="H244" s="67">
        <v>0</v>
      </c>
      <c r="I244" s="67">
        <f t="shared" si="10"/>
        <v>0</v>
      </c>
      <c r="J244" s="67">
        <f t="shared" si="11"/>
        <v>0</v>
      </c>
    </row>
    <row r="245" spans="1:10" ht="16.2">
      <c r="A245" s="55"/>
      <c r="B245" s="56">
        <v>52217</v>
      </c>
      <c r="C245" s="56"/>
      <c r="D245" s="63" t="s">
        <v>195</v>
      </c>
      <c r="E245" s="67">
        <v>0</v>
      </c>
      <c r="F245" s="67">
        <v>0</v>
      </c>
      <c r="G245" s="67">
        <v>0</v>
      </c>
      <c r="H245" s="67">
        <v>0</v>
      </c>
      <c r="I245" s="67">
        <f t="shared" si="10"/>
        <v>0</v>
      </c>
      <c r="J245" s="67">
        <f t="shared" si="11"/>
        <v>0</v>
      </c>
    </row>
    <row r="246" spans="1:10" ht="16.2">
      <c r="A246" s="55"/>
      <c r="B246" s="56">
        <v>52299</v>
      </c>
      <c r="C246" s="56"/>
      <c r="D246" s="63" t="s">
        <v>275</v>
      </c>
      <c r="E246" s="67">
        <v>0</v>
      </c>
      <c r="F246" s="67">
        <v>0</v>
      </c>
      <c r="G246" s="67">
        <v>66787.5</v>
      </c>
      <c r="H246" s="67">
        <v>0</v>
      </c>
      <c r="I246" s="67">
        <f t="shared" si="10"/>
        <v>66787.5</v>
      </c>
      <c r="J246" s="67">
        <f t="shared" si="11"/>
        <v>0</v>
      </c>
    </row>
    <row r="247" spans="1:10" ht="16.2">
      <c r="A247" s="55"/>
      <c r="B247" s="56">
        <v>531</v>
      </c>
      <c r="C247" s="56"/>
      <c r="D247" s="63" t="s">
        <v>276</v>
      </c>
      <c r="E247" s="67">
        <v>0</v>
      </c>
      <c r="F247" s="67">
        <v>0</v>
      </c>
      <c r="G247" s="67">
        <v>0</v>
      </c>
      <c r="H247" s="67">
        <v>0</v>
      </c>
      <c r="I247" s="67">
        <f t="shared" si="10"/>
        <v>0</v>
      </c>
      <c r="J247" s="67">
        <f t="shared" si="11"/>
        <v>0</v>
      </c>
    </row>
    <row r="248" spans="1:10" ht="16.2">
      <c r="A248" s="55"/>
      <c r="B248" s="56">
        <v>532</v>
      </c>
      <c r="C248" s="56"/>
      <c r="D248" s="63" t="s">
        <v>277</v>
      </c>
      <c r="E248" s="67">
        <v>0</v>
      </c>
      <c r="F248" s="67">
        <v>0</v>
      </c>
      <c r="G248" s="67">
        <v>0</v>
      </c>
      <c r="H248" s="67">
        <v>0</v>
      </c>
      <c r="I248" s="67">
        <f t="shared" si="10"/>
        <v>0</v>
      </c>
      <c r="J248" s="67">
        <f t="shared" si="11"/>
        <v>0</v>
      </c>
    </row>
    <row r="249" spans="1:10" ht="16.2">
      <c r="A249" s="55"/>
      <c r="B249" s="56">
        <v>533</v>
      </c>
      <c r="C249" s="56"/>
      <c r="D249" s="63" t="s">
        <v>278</v>
      </c>
      <c r="E249" s="67">
        <v>0</v>
      </c>
      <c r="F249" s="67">
        <v>0</v>
      </c>
      <c r="G249" s="67">
        <v>0</v>
      </c>
      <c r="H249" s="67">
        <v>0</v>
      </c>
      <c r="I249" s="67">
        <f t="shared" si="10"/>
        <v>0</v>
      </c>
      <c r="J249" s="67">
        <f t="shared" si="11"/>
        <v>0</v>
      </c>
    </row>
    <row r="250" spans="1:10" ht="16.2">
      <c r="A250" s="55"/>
      <c r="B250" s="56">
        <v>534</v>
      </c>
      <c r="C250" s="56"/>
      <c r="D250" s="63" t="s">
        <v>279</v>
      </c>
      <c r="E250" s="67">
        <v>0</v>
      </c>
      <c r="F250" s="67">
        <v>0</v>
      </c>
      <c r="G250" s="67">
        <v>0</v>
      </c>
      <c r="H250" s="67">
        <v>0</v>
      </c>
      <c r="I250" s="67">
        <f t="shared" si="10"/>
        <v>0</v>
      </c>
      <c r="J250" s="67">
        <f t="shared" si="11"/>
        <v>0</v>
      </c>
    </row>
    <row r="251" spans="1:10" ht="16.2">
      <c r="A251" s="55"/>
      <c r="B251" s="56">
        <v>539</v>
      </c>
      <c r="C251" s="56"/>
      <c r="D251" s="63" t="s">
        <v>280</v>
      </c>
      <c r="E251" s="67">
        <v>0</v>
      </c>
      <c r="F251" s="67">
        <v>0</v>
      </c>
      <c r="G251" s="67">
        <v>0</v>
      </c>
      <c r="H251" s="67">
        <v>0</v>
      </c>
      <c r="I251" s="67">
        <f t="shared" si="10"/>
        <v>0</v>
      </c>
      <c r="J251" s="67">
        <f t="shared" si="11"/>
        <v>0</v>
      </c>
    </row>
    <row r="252" spans="1:10" ht="16.2">
      <c r="A252" s="55"/>
      <c r="B252" s="56">
        <v>54101</v>
      </c>
      <c r="C252" s="56"/>
      <c r="D252" s="63" t="s">
        <v>196</v>
      </c>
      <c r="E252" s="67">
        <v>0</v>
      </c>
      <c r="F252" s="67">
        <v>0</v>
      </c>
      <c r="G252" s="67">
        <v>0</v>
      </c>
      <c r="H252" s="67">
        <v>0</v>
      </c>
      <c r="I252" s="67">
        <f t="shared" si="10"/>
        <v>0</v>
      </c>
      <c r="J252" s="67">
        <f t="shared" si="11"/>
        <v>0</v>
      </c>
    </row>
    <row r="253" spans="1:10" ht="16.2">
      <c r="A253" s="55"/>
      <c r="B253" s="56">
        <v>54102</v>
      </c>
      <c r="C253" s="56"/>
      <c r="D253" s="63" t="s">
        <v>197</v>
      </c>
      <c r="E253" s="67">
        <v>0</v>
      </c>
      <c r="F253" s="67">
        <v>0</v>
      </c>
      <c r="G253" s="67">
        <v>0</v>
      </c>
      <c r="H253" s="67">
        <v>0</v>
      </c>
      <c r="I253" s="67">
        <f t="shared" si="10"/>
        <v>0</v>
      </c>
      <c r="J253" s="67">
        <f t="shared" si="11"/>
        <v>0</v>
      </c>
    </row>
    <row r="254" spans="1:10" ht="16.2">
      <c r="A254" s="55"/>
      <c r="B254" s="56">
        <v>542</v>
      </c>
      <c r="C254" s="56"/>
      <c r="D254" s="63" t="s">
        <v>281</v>
      </c>
      <c r="E254" s="67">
        <v>0</v>
      </c>
      <c r="F254" s="67">
        <v>0</v>
      </c>
      <c r="G254" s="67">
        <v>128</v>
      </c>
      <c r="H254" s="67">
        <v>0</v>
      </c>
      <c r="I254" s="67">
        <f t="shared" si="10"/>
        <v>128</v>
      </c>
      <c r="J254" s="67">
        <f t="shared" si="11"/>
        <v>0</v>
      </c>
    </row>
    <row r="255" spans="1:10" ht="16.2">
      <c r="A255" s="55"/>
      <c r="B255" s="56">
        <v>543</v>
      </c>
      <c r="C255" s="56"/>
      <c r="D255" s="63" t="s">
        <v>282</v>
      </c>
      <c r="E255" s="67">
        <v>0</v>
      </c>
      <c r="F255" s="67">
        <v>0</v>
      </c>
      <c r="G255" s="67">
        <v>0</v>
      </c>
      <c r="H255" s="67">
        <v>0</v>
      </c>
      <c r="I255" s="67">
        <f t="shared" si="10"/>
        <v>0</v>
      </c>
      <c r="J255" s="67">
        <f t="shared" si="11"/>
        <v>0</v>
      </c>
    </row>
    <row r="256" spans="1:10" ht="16.2">
      <c r="A256" s="55"/>
      <c r="B256" s="56">
        <v>549</v>
      </c>
      <c r="C256" s="56"/>
      <c r="D256" s="63" t="s">
        <v>283</v>
      </c>
      <c r="E256" s="67">
        <v>0</v>
      </c>
      <c r="F256" s="67">
        <v>0</v>
      </c>
      <c r="G256" s="67">
        <v>566.70000000000005</v>
      </c>
      <c r="H256" s="67">
        <v>566.70000000000005</v>
      </c>
      <c r="I256" s="67">
        <f t="shared" si="10"/>
        <v>0</v>
      </c>
      <c r="J256" s="67">
        <f t="shared" si="11"/>
        <v>0</v>
      </c>
    </row>
    <row r="257" spans="1:10" ht="16.2">
      <c r="A257" s="55"/>
      <c r="B257" s="56">
        <v>55101</v>
      </c>
      <c r="C257" s="56"/>
      <c r="D257" s="63" t="s">
        <v>198</v>
      </c>
      <c r="E257" s="67">
        <v>0</v>
      </c>
      <c r="F257" s="67">
        <v>0</v>
      </c>
      <c r="G257" s="67">
        <v>0</v>
      </c>
      <c r="H257" s="67">
        <v>0</v>
      </c>
      <c r="I257" s="67">
        <f t="shared" si="10"/>
        <v>0</v>
      </c>
      <c r="J257" s="67">
        <f t="shared" si="11"/>
        <v>0</v>
      </c>
    </row>
    <row r="258" spans="1:10" ht="16.2">
      <c r="A258" s="55"/>
      <c r="B258" s="56">
        <v>55201</v>
      </c>
      <c r="C258" s="56"/>
      <c r="D258" s="63" t="s">
        <v>199</v>
      </c>
      <c r="E258" s="67">
        <v>0</v>
      </c>
      <c r="F258" s="67">
        <v>0</v>
      </c>
      <c r="G258" s="67">
        <v>6414.1</v>
      </c>
      <c r="H258" s="67">
        <v>0</v>
      </c>
      <c r="I258" s="67">
        <f t="shared" si="10"/>
        <v>6414.1</v>
      </c>
      <c r="J258" s="67">
        <f t="shared" si="11"/>
        <v>0</v>
      </c>
    </row>
    <row r="259" spans="1:10" ht="16.2">
      <c r="A259" s="55"/>
      <c r="B259" s="56">
        <v>55202</v>
      </c>
      <c r="C259" s="56"/>
      <c r="D259" s="63" t="s">
        <v>200</v>
      </c>
      <c r="E259" s="67">
        <v>0</v>
      </c>
      <c r="F259" s="67">
        <v>0</v>
      </c>
      <c r="G259" s="67">
        <v>0</v>
      </c>
      <c r="H259" s="67">
        <v>0</v>
      </c>
      <c r="I259" s="67">
        <f t="shared" si="10"/>
        <v>0</v>
      </c>
      <c r="J259" s="67">
        <f t="shared" si="11"/>
        <v>0</v>
      </c>
    </row>
    <row r="260" spans="1:10" ht="16.2">
      <c r="A260" s="55"/>
      <c r="B260" s="56">
        <v>55203</v>
      </c>
      <c r="C260" s="56"/>
      <c r="D260" s="63" t="s">
        <v>201</v>
      </c>
      <c r="E260" s="67">
        <v>0</v>
      </c>
      <c r="F260" s="67">
        <v>0</v>
      </c>
      <c r="G260" s="67">
        <v>0</v>
      </c>
      <c r="H260" s="67">
        <v>0</v>
      </c>
      <c r="I260" s="67">
        <f t="shared" si="10"/>
        <v>0</v>
      </c>
      <c r="J260" s="67">
        <f t="shared" si="11"/>
        <v>0</v>
      </c>
    </row>
    <row r="261" spans="1:10" ht="16.2">
      <c r="A261" s="55"/>
      <c r="B261" s="56">
        <v>55204</v>
      </c>
      <c r="C261" s="56"/>
      <c r="D261" s="63" t="s">
        <v>202</v>
      </c>
      <c r="E261" s="67">
        <v>0</v>
      </c>
      <c r="F261" s="67">
        <v>0</v>
      </c>
      <c r="G261" s="67">
        <v>0</v>
      </c>
      <c r="H261" s="67">
        <v>0</v>
      </c>
      <c r="I261" s="67">
        <f t="shared" si="10"/>
        <v>0</v>
      </c>
      <c r="J261" s="67">
        <f t="shared" si="11"/>
        <v>0</v>
      </c>
    </row>
    <row r="262" spans="1:10" ht="16.2">
      <c r="A262" s="55"/>
      <c r="B262" s="56">
        <v>55205</v>
      </c>
      <c r="C262" s="56"/>
      <c r="D262" s="63" t="s">
        <v>203</v>
      </c>
      <c r="E262" s="67">
        <v>0</v>
      </c>
      <c r="F262" s="67">
        <v>0</v>
      </c>
      <c r="G262" s="67">
        <v>6792</v>
      </c>
      <c r="H262" s="67">
        <v>0</v>
      </c>
      <c r="I262" s="67">
        <f t="shared" si="10"/>
        <v>6792</v>
      </c>
      <c r="J262" s="67">
        <f t="shared" si="11"/>
        <v>0</v>
      </c>
    </row>
    <row r="263" spans="1:10" ht="16.2">
      <c r="A263" s="55"/>
      <c r="B263" s="56">
        <v>55206</v>
      </c>
      <c r="C263" s="56"/>
      <c r="D263" s="63" t="s">
        <v>204</v>
      </c>
      <c r="E263" s="67">
        <v>0</v>
      </c>
      <c r="F263" s="67">
        <v>0</v>
      </c>
      <c r="G263" s="67">
        <v>0</v>
      </c>
      <c r="H263" s="67">
        <v>0</v>
      </c>
      <c r="I263" s="67">
        <f t="shared" ref="I263:I297" si="14">IF((E263+G263-H263)&gt;0,E263+G263-H263,0)</f>
        <v>0</v>
      </c>
      <c r="J263" s="67">
        <f t="shared" ref="J263:J297" si="15">IF((E263+G263-H263)&lt;0,E263+G263-H263,0)</f>
        <v>0</v>
      </c>
    </row>
    <row r="264" spans="1:10" ht="16.2">
      <c r="A264" s="55"/>
      <c r="B264" s="56">
        <v>55207</v>
      </c>
      <c r="C264" s="56"/>
      <c r="D264" s="63" t="s">
        <v>205</v>
      </c>
      <c r="E264" s="67">
        <v>0</v>
      </c>
      <c r="F264" s="67">
        <v>0</v>
      </c>
      <c r="G264" s="67">
        <v>0</v>
      </c>
      <c r="H264" s="67">
        <v>0</v>
      </c>
      <c r="I264" s="67">
        <f t="shared" si="14"/>
        <v>0</v>
      </c>
      <c r="J264" s="67">
        <f t="shared" si="15"/>
        <v>0</v>
      </c>
    </row>
    <row r="265" spans="1:10" ht="16.2">
      <c r="A265" s="55"/>
      <c r="B265" s="56">
        <v>55209</v>
      </c>
      <c r="C265" s="56"/>
      <c r="D265" s="63" t="s">
        <v>206</v>
      </c>
      <c r="E265" s="67">
        <v>0</v>
      </c>
      <c r="F265" s="67">
        <v>0</v>
      </c>
      <c r="G265" s="67">
        <v>0</v>
      </c>
      <c r="H265" s="67">
        <v>0</v>
      </c>
      <c r="I265" s="67">
        <f t="shared" si="14"/>
        <v>0</v>
      </c>
      <c r="J265" s="67">
        <f t="shared" si="15"/>
        <v>0</v>
      </c>
    </row>
    <row r="266" spans="1:10" ht="16.2">
      <c r="A266" s="55"/>
      <c r="B266" s="56">
        <v>55210</v>
      </c>
      <c r="C266" s="56"/>
      <c r="D266" s="63" t="s">
        <v>207</v>
      </c>
      <c r="E266" s="67">
        <v>0</v>
      </c>
      <c r="F266" s="67">
        <v>0</v>
      </c>
      <c r="G266" s="67">
        <v>0</v>
      </c>
      <c r="H266" s="67">
        <v>0</v>
      </c>
      <c r="I266" s="67">
        <f t="shared" si="14"/>
        <v>0</v>
      </c>
      <c r="J266" s="67">
        <f t="shared" si="15"/>
        <v>0</v>
      </c>
    </row>
    <row r="267" spans="1:10" ht="16.2">
      <c r="A267" s="55"/>
      <c r="B267" s="56">
        <v>55211</v>
      </c>
      <c r="C267" s="56"/>
      <c r="D267" s="63" t="s">
        <v>208</v>
      </c>
      <c r="E267" s="67">
        <v>0</v>
      </c>
      <c r="F267" s="67">
        <v>0</v>
      </c>
      <c r="G267" s="67">
        <v>0</v>
      </c>
      <c r="H267" s="67">
        <v>0</v>
      </c>
      <c r="I267" s="67">
        <f t="shared" si="14"/>
        <v>0</v>
      </c>
      <c r="J267" s="67">
        <f t="shared" si="15"/>
        <v>0</v>
      </c>
    </row>
    <row r="268" spans="1:10" ht="16.2">
      <c r="A268" s="55"/>
      <c r="B268" s="56">
        <v>55212</v>
      </c>
      <c r="C268" s="56"/>
      <c r="D268" s="63" t="s">
        <v>209</v>
      </c>
      <c r="E268" s="67">
        <v>0</v>
      </c>
      <c r="F268" s="67">
        <v>0</v>
      </c>
      <c r="G268" s="67">
        <v>0</v>
      </c>
      <c r="H268" s="67">
        <v>0</v>
      </c>
      <c r="I268" s="67">
        <f t="shared" si="14"/>
        <v>0</v>
      </c>
      <c r="J268" s="67">
        <f t="shared" si="15"/>
        <v>0</v>
      </c>
    </row>
    <row r="269" spans="1:10" ht="16.2">
      <c r="A269" s="55"/>
      <c r="B269" s="56">
        <v>55301</v>
      </c>
      <c r="C269" s="56"/>
      <c r="D269" s="63" t="s">
        <v>210</v>
      </c>
      <c r="E269" s="67">
        <v>0</v>
      </c>
      <c r="F269" s="67">
        <v>0</v>
      </c>
      <c r="G269" s="67">
        <v>0</v>
      </c>
      <c r="H269" s="67">
        <v>0</v>
      </c>
      <c r="I269" s="67">
        <f t="shared" si="14"/>
        <v>0</v>
      </c>
      <c r="J269" s="67">
        <f t="shared" si="15"/>
        <v>0</v>
      </c>
    </row>
    <row r="270" spans="1:10" ht="16.2">
      <c r="A270" s="55"/>
      <c r="B270" s="56">
        <v>55302</v>
      </c>
      <c r="C270" s="56"/>
      <c r="D270" s="63" t="s">
        <v>211</v>
      </c>
      <c r="E270" s="67">
        <v>0</v>
      </c>
      <c r="F270" s="67">
        <v>0</v>
      </c>
      <c r="G270" s="67">
        <v>0</v>
      </c>
      <c r="H270" s="67">
        <v>0</v>
      </c>
      <c r="I270" s="67">
        <f t="shared" si="14"/>
        <v>0</v>
      </c>
      <c r="J270" s="67">
        <f t="shared" si="15"/>
        <v>0</v>
      </c>
    </row>
    <row r="271" spans="1:10" ht="16.2">
      <c r="A271" s="55"/>
      <c r="B271" s="56">
        <v>55309</v>
      </c>
      <c r="C271" s="56"/>
      <c r="D271" s="63" t="s">
        <v>212</v>
      </c>
      <c r="E271" s="67">
        <v>0</v>
      </c>
      <c r="F271" s="67">
        <v>0</v>
      </c>
      <c r="G271" s="67">
        <v>0</v>
      </c>
      <c r="H271" s="67">
        <v>0</v>
      </c>
      <c r="I271" s="67">
        <f t="shared" si="14"/>
        <v>0</v>
      </c>
      <c r="J271" s="67">
        <f t="shared" si="15"/>
        <v>0</v>
      </c>
    </row>
    <row r="272" spans="1:10" ht="16.2">
      <c r="A272" s="55"/>
      <c r="B272" s="56">
        <v>55401</v>
      </c>
      <c r="C272" s="56"/>
      <c r="D272" s="63" t="s">
        <v>213</v>
      </c>
      <c r="E272" s="67">
        <v>0</v>
      </c>
      <c r="F272" s="67">
        <v>0</v>
      </c>
      <c r="G272" s="67">
        <v>0</v>
      </c>
      <c r="H272" s="67">
        <v>0</v>
      </c>
      <c r="I272" s="67">
        <f t="shared" si="14"/>
        <v>0</v>
      </c>
      <c r="J272" s="67">
        <f t="shared" si="15"/>
        <v>0</v>
      </c>
    </row>
    <row r="273" spans="1:10" ht="16.2">
      <c r="A273" s="55"/>
      <c r="B273" s="56">
        <v>55402</v>
      </c>
      <c r="C273" s="56"/>
      <c r="D273" s="63" t="s">
        <v>214</v>
      </c>
      <c r="E273" s="67">
        <v>0</v>
      </c>
      <c r="F273" s="67">
        <v>0</v>
      </c>
      <c r="G273" s="67">
        <v>0</v>
      </c>
      <c r="H273" s="67">
        <v>0</v>
      </c>
      <c r="I273" s="67">
        <f t="shared" si="14"/>
        <v>0</v>
      </c>
      <c r="J273" s="67">
        <f t="shared" si="15"/>
        <v>0</v>
      </c>
    </row>
    <row r="274" spans="1:10" ht="16.2">
      <c r="A274" s="55"/>
      <c r="B274" s="56">
        <v>55403</v>
      </c>
      <c r="C274" s="56"/>
      <c r="D274" s="63" t="s">
        <v>215</v>
      </c>
      <c r="E274" s="67">
        <v>0</v>
      </c>
      <c r="F274" s="67">
        <v>0</v>
      </c>
      <c r="G274" s="67">
        <v>0</v>
      </c>
      <c r="H274" s="67">
        <v>0</v>
      </c>
      <c r="I274" s="67">
        <f t="shared" si="14"/>
        <v>0</v>
      </c>
      <c r="J274" s="67">
        <f t="shared" si="15"/>
        <v>0</v>
      </c>
    </row>
    <row r="275" spans="1:10" ht="16.2">
      <c r="A275" s="55"/>
      <c r="B275" s="56">
        <v>55501</v>
      </c>
      <c r="C275" s="56"/>
      <c r="D275" s="63" t="s">
        <v>216</v>
      </c>
      <c r="E275" s="67">
        <v>0</v>
      </c>
      <c r="F275" s="67">
        <v>0</v>
      </c>
      <c r="G275" s="67">
        <v>0</v>
      </c>
      <c r="H275" s="67">
        <v>0</v>
      </c>
      <c r="I275" s="67">
        <f t="shared" si="14"/>
        <v>0</v>
      </c>
      <c r="J275" s="67">
        <f t="shared" si="15"/>
        <v>0</v>
      </c>
    </row>
    <row r="276" spans="1:10" ht="16.2">
      <c r="A276" s="55"/>
      <c r="B276" s="56">
        <v>55502</v>
      </c>
      <c r="C276" s="56"/>
      <c r="D276" s="63" t="s">
        <v>217</v>
      </c>
      <c r="E276" s="67">
        <v>0</v>
      </c>
      <c r="F276" s="67">
        <v>0</v>
      </c>
      <c r="G276" s="67">
        <v>3957.6</v>
      </c>
      <c r="H276" s="67">
        <v>0</v>
      </c>
      <c r="I276" s="67">
        <f t="shared" si="14"/>
        <v>3957.6</v>
      </c>
      <c r="J276" s="67">
        <f t="shared" si="15"/>
        <v>0</v>
      </c>
    </row>
    <row r="277" spans="1:10" ht="16.2">
      <c r="A277" s="55"/>
      <c r="B277" s="56">
        <v>55503</v>
      </c>
      <c r="C277" s="56"/>
      <c r="D277" s="63" t="s">
        <v>218</v>
      </c>
      <c r="E277" s="67">
        <v>0</v>
      </c>
      <c r="F277" s="67">
        <v>0</v>
      </c>
      <c r="G277" s="67">
        <v>3650</v>
      </c>
      <c r="H277" s="67">
        <v>0</v>
      </c>
      <c r="I277" s="67">
        <f t="shared" si="14"/>
        <v>3650</v>
      </c>
      <c r="J277" s="67">
        <f t="shared" si="15"/>
        <v>0</v>
      </c>
    </row>
    <row r="278" spans="1:10" ht="16.2">
      <c r="A278" s="55"/>
      <c r="B278" s="56">
        <v>55504</v>
      </c>
      <c r="C278" s="56"/>
      <c r="D278" s="63" t="s">
        <v>219</v>
      </c>
      <c r="E278" s="67">
        <v>0</v>
      </c>
      <c r="F278" s="67">
        <v>0</v>
      </c>
      <c r="G278" s="67">
        <v>0</v>
      </c>
      <c r="H278" s="67">
        <v>0</v>
      </c>
      <c r="I278" s="67">
        <f t="shared" si="14"/>
        <v>0</v>
      </c>
      <c r="J278" s="67">
        <f t="shared" si="15"/>
        <v>0</v>
      </c>
    </row>
    <row r="279" spans="1:10" ht="16.2">
      <c r="A279" s="55"/>
      <c r="B279" s="56">
        <v>55509</v>
      </c>
      <c r="C279" s="56"/>
      <c r="D279" s="63" t="s">
        <v>220</v>
      </c>
      <c r="E279" s="67">
        <v>0</v>
      </c>
      <c r="F279" s="67">
        <v>0</v>
      </c>
      <c r="G279" s="67">
        <v>0</v>
      </c>
      <c r="H279" s="67">
        <v>0</v>
      </c>
      <c r="I279" s="67">
        <f t="shared" si="14"/>
        <v>0</v>
      </c>
      <c r="J279" s="67">
        <f t="shared" si="15"/>
        <v>0</v>
      </c>
    </row>
    <row r="280" spans="1:10" ht="16.2">
      <c r="A280" s="55"/>
      <c r="B280" s="56">
        <v>55601</v>
      </c>
      <c r="C280" s="56"/>
      <c r="D280" s="63" t="s">
        <v>221</v>
      </c>
      <c r="E280" s="67">
        <v>0</v>
      </c>
      <c r="F280" s="67">
        <v>0</v>
      </c>
      <c r="G280" s="67">
        <v>0</v>
      </c>
      <c r="H280" s="67">
        <v>0</v>
      </c>
      <c r="I280" s="67">
        <f t="shared" si="14"/>
        <v>0</v>
      </c>
      <c r="J280" s="67">
        <f t="shared" si="15"/>
        <v>0</v>
      </c>
    </row>
    <row r="281" spans="1:10" ht="16.2">
      <c r="A281" s="55"/>
      <c r="B281" s="56">
        <v>55701</v>
      </c>
      <c r="C281" s="56"/>
      <c r="D281" s="63" t="s">
        <v>222</v>
      </c>
      <c r="E281" s="67">
        <v>0</v>
      </c>
      <c r="F281" s="67">
        <v>0</v>
      </c>
      <c r="G281" s="67">
        <v>7065.96</v>
      </c>
      <c r="H281" s="67">
        <v>0</v>
      </c>
      <c r="I281" s="67">
        <f t="shared" si="14"/>
        <v>7065.96</v>
      </c>
      <c r="J281" s="67">
        <f t="shared" si="15"/>
        <v>0</v>
      </c>
    </row>
    <row r="282" spans="1:10" ht="16.2">
      <c r="A282" s="55"/>
      <c r="B282" s="56">
        <v>55702</v>
      </c>
      <c r="C282" s="56"/>
      <c r="D282" s="63" t="s">
        <v>223</v>
      </c>
      <c r="E282" s="67">
        <v>0</v>
      </c>
      <c r="F282" s="67">
        <v>0</v>
      </c>
      <c r="G282" s="67">
        <v>99063.42</v>
      </c>
      <c r="H282" s="67">
        <v>0</v>
      </c>
      <c r="I282" s="67">
        <f t="shared" si="14"/>
        <v>99063.42</v>
      </c>
      <c r="J282" s="67">
        <f t="shared" si="15"/>
        <v>0</v>
      </c>
    </row>
    <row r="283" spans="1:10" ht="16.2">
      <c r="A283" s="55"/>
      <c r="B283" s="56">
        <v>55703</v>
      </c>
      <c r="C283" s="56"/>
      <c r="D283" s="63" t="s">
        <v>224</v>
      </c>
      <c r="E283" s="67">
        <v>0</v>
      </c>
      <c r="F283" s="67">
        <v>0</v>
      </c>
      <c r="G283" s="67">
        <v>0</v>
      </c>
      <c r="H283" s="67">
        <v>0</v>
      </c>
      <c r="I283" s="67">
        <f t="shared" si="14"/>
        <v>0</v>
      </c>
      <c r="J283" s="67">
        <f t="shared" si="15"/>
        <v>0</v>
      </c>
    </row>
    <row r="284" spans="1:10" ht="16.2">
      <c r="A284" s="55"/>
      <c r="B284" s="56">
        <v>561</v>
      </c>
      <c r="C284" s="56"/>
      <c r="D284" s="63" t="s">
        <v>284</v>
      </c>
      <c r="E284" s="67">
        <v>0</v>
      </c>
      <c r="F284" s="67">
        <v>0</v>
      </c>
      <c r="G284" s="67">
        <v>0</v>
      </c>
      <c r="H284" s="67">
        <v>0</v>
      </c>
      <c r="I284" s="67">
        <f t="shared" si="14"/>
        <v>0</v>
      </c>
      <c r="J284" s="67">
        <f t="shared" si="15"/>
        <v>0</v>
      </c>
    </row>
    <row r="285" spans="1:10" ht="16.2">
      <c r="A285" s="55"/>
      <c r="B285" s="56">
        <v>562</v>
      </c>
      <c r="C285" s="56"/>
      <c r="D285" s="63" t="s">
        <v>285</v>
      </c>
      <c r="E285" s="67">
        <v>0</v>
      </c>
      <c r="F285" s="67">
        <v>0</v>
      </c>
      <c r="G285" s="67">
        <v>0</v>
      </c>
      <c r="H285" s="67">
        <v>0</v>
      </c>
      <c r="I285" s="67">
        <f t="shared" si="14"/>
        <v>0</v>
      </c>
      <c r="J285" s="67">
        <f t="shared" si="15"/>
        <v>0</v>
      </c>
    </row>
    <row r="286" spans="1:10" ht="16.2">
      <c r="A286" s="55"/>
      <c r="B286" s="56">
        <v>563</v>
      </c>
      <c r="C286" s="56"/>
      <c r="D286" s="63" t="s">
        <v>286</v>
      </c>
      <c r="E286" s="67">
        <v>0</v>
      </c>
      <c r="F286" s="67">
        <v>0</v>
      </c>
      <c r="G286" s="67">
        <v>0</v>
      </c>
      <c r="H286" s="67">
        <v>0</v>
      </c>
      <c r="I286" s="67">
        <f t="shared" si="14"/>
        <v>0</v>
      </c>
      <c r="J286" s="67">
        <f t="shared" si="15"/>
        <v>0</v>
      </c>
    </row>
    <row r="287" spans="1:10" ht="16.2">
      <c r="A287" s="55"/>
      <c r="B287" s="56">
        <v>564</v>
      </c>
      <c r="C287" s="56"/>
      <c r="D287" s="63" t="s">
        <v>287</v>
      </c>
      <c r="E287" s="67">
        <v>0</v>
      </c>
      <c r="F287" s="67">
        <v>0</v>
      </c>
      <c r="G287" s="67">
        <v>0</v>
      </c>
      <c r="H287" s="67">
        <v>0</v>
      </c>
      <c r="I287" s="67">
        <f t="shared" si="14"/>
        <v>0</v>
      </c>
      <c r="J287" s="67">
        <f t="shared" si="15"/>
        <v>0</v>
      </c>
    </row>
    <row r="288" spans="1:10" ht="16.2">
      <c r="A288" s="55"/>
      <c r="B288" s="56">
        <v>565</v>
      </c>
      <c r="C288" s="56"/>
      <c r="D288" s="63" t="s">
        <v>288</v>
      </c>
      <c r="E288" s="67">
        <v>0</v>
      </c>
      <c r="F288" s="67">
        <v>0</v>
      </c>
      <c r="G288" s="67">
        <v>0</v>
      </c>
      <c r="H288" s="67">
        <v>0</v>
      </c>
      <c r="I288" s="67">
        <f t="shared" si="14"/>
        <v>0</v>
      </c>
      <c r="J288" s="67">
        <f t="shared" si="15"/>
        <v>0</v>
      </c>
    </row>
    <row r="289" spans="1:10" ht="16.2">
      <c r="A289" s="55"/>
      <c r="B289" s="56">
        <v>566</v>
      </c>
      <c r="C289" s="56"/>
      <c r="D289" s="63" t="s">
        <v>289</v>
      </c>
      <c r="E289" s="67">
        <v>0</v>
      </c>
      <c r="F289" s="67">
        <v>0</v>
      </c>
      <c r="G289" s="67">
        <v>0</v>
      </c>
      <c r="H289" s="67">
        <v>0</v>
      </c>
      <c r="I289" s="67">
        <f t="shared" si="14"/>
        <v>0</v>
      </c>
      <c r="J289" s="67">
        <f t="shared" si="15"/>
        <v>0</v>
      </c>
    </row>
    <row r="290" spans="1:10" ht="16.2">
      <c r="A290" s="55"/>
      <c r="B290" s="56">
        <v>56701</v>
      </c>
      <c r="C290" s="56"/>
      <c r="D290" s="63" t="s">
        <v>417</v>
      </c>
      <c r="E290" s="67">
        <v>0</v>
      </c>
      <c r="F290" s="67">
        <v>0</v>
      </c>
      <c r="G290" s="67" t="e">
        <f>結算總表!F29</f>
        <v>#REF!</v>
      </c>
      <c r="H290" s="67">
        <v>0</v>
      </c>
      <c r="I290" s="67" t="e">
        <f t="shared" si="14"/>
        <v>#REF!</v>
      </c>
      <c r="J290" s="67" t="e">
        <f t="shared" si="15"/>
        <v>#REF!</v>
      </c>
    </row>
    <row r="291" spans="1:10" ht="16.2">
      <c r="A291" s="55"/>
      <c r="B291" s="56">
        <v>56702</v>
      </c>
      <c r="C291" s="56"/>
      <c r="D291" s="63" t="s">
        <v>225</v>
      </c>
      <c r="E291" s="67">
        <v>0</v>
      </c>
      <c r="F291" s="67">
        <v>0</v>
      </c>
      <c r="G291" s="67">
        <v>0</v>
      </c>
      <c r="H291" s="67">
        <v>0</v>
      </c>
      <c r="I291" s="67">
        <f t="shared" si="14"/>
        <v>0</v>
      </c>
      <c r="J291" s="67">
        <f t="shared" si="15"/>
        <v>0</v>
      </c>
    </row>
    <row r="292" spans="1:10" ht="16.2">
      <c r="A292" s="55"/>
      <c r="B292" s="56">
        <v>56703</v>
      </c>
      <c r="C292" s="56"/>
      <c r="D292" s="63" t="s">
        <v>226</v>
      </c>
      <c r="E292" s="67">
        <v>0</v>
      </c>
      <c r="F292" s="67">
        <v>0</v>
      </c>
      <c r="G292" s="67">
        <v>0</v>
      </c>
      <c r="H292" s="67">
        <v>0</v>
      </c>
      <c r="I292" s="67">
        <f t="shared" si="14"/>
        <v>0</v>
      </c>
      <c r="J292" s="67">
        <f t="shared" si="15"/>
        <v>0</v>
      </c>
    </row>
    <row r="293" spans="1:10" ht="16.2">
      <c r="A293" s="55"/>
      <c r="B293" s="56">
        <v>56704</v>
      </c>
      <c r="C293" s="56"/>
      <c r="D293" s="63" t="s">
        <v>227</v>
      </c>
      <c r="E293" s="67">
        <v>0</v>
      </c>
      <c r="F293" s="67">
        <v>0</v>
      </c>
      <c r="G293" s="67">
        <v>0</v>
      </c>
      <c r="H293" s="67">
        <v>0</v>
      </c>
      <c r="I293" s="67">
        <f t="shared" si="14"/>
        <v>0</v>
      </c>
      <c r="J293" s="67">
        <f t="shared" si="15"/>
        <v>0</v>
      </c>
    </row>
    <row r="294" spans="1:10" ht="16.2">
      <c r="A294" s="55"/>
      <c r="B294" s="56">
        <v>56799</v>
      </c>
      <c r="C294" s="56"/>
      <c r="D294" s="63" t="s">
        <v>228</v>
      </c>
      <c r="E294" s="67">
        <v>0</v>
      </c>
      <c r="F294" s="67">
        <v>0</v>
      </c>
      <c r="G294" s="67">
        <v>0</v>
      </c>
      <c r="H294" s="67">
        <v>0</v>
      </c>
      <c r="I294" s="67">
        <f t="shared" si="14"/>
        <v>0</v>
      </c>
      <c r="J294" s="67">
        <f t="shared" si="15"/>
        <v>0</v>
      </c>
    </row>
    <row r="295" spans="1:10" ht="16.2">
      <c r="A295" s="55"/>
      <c r="B295" s="56">
        <v>56801</v>
      </c>
      <c r="C295" s="56"/>
      <c r="D295" s="64" t="s">
        <v>395</v>
      </c>
      <c r="E295" s="67">
        <v>0</v>
      </c>
      <c r="F295" s="67">
        <v>0</v>
      </c>
      <c r="G295" s="67">
        <v>0</v>
      </c>
      <c r="H295" s="67">
        <v>0</v>
      </c>
      <c r="I295" s="67">
        <f t="shared" si="14"/>
        <v>0</v>
      </c>
      <c r="J295" s="67">
        <f t="shared" si="15"/>
        <v>0</v>
      </c>
    </row>
    <row r="296" spans="1:10" ht="16.2">
      <c r="A296" s="55"/>
      <c r="B296" s="56">
        <v>56802</v>
      </c>
      <c r="C296" s="56"/>
      <c r="D296" s="64" t="s">
        <v>396</v>
      </c>
      <c r="E296" s="67">
        <v>0</v>
      </c>
      <c r="F296" s="67">
        <v>0</v>
      </c>
      <c r="G296" s="67">
        <v>0</v>
      </c>
      <c r="H296" s="67">
        <v>0</v>
      </c>
      <c r="I296" s="67">
        <f t="shared" si="14"/>
        <v>0</v>
      </c>
      <c r="J296" s="67">
        <f t="shared" si="15"/>
        <v>0</v>
      </c>
    </row>
    <row r="297" spans="1:10" ht="16.2">
      <c r="A297" s="55"/>
      <c r="B297" s="56">
        <v>569</v>
      </c>
      <c r="C297" s="56"/>
      <c r="D297" s="63" t="s">
        <v>290</v>
      </c>
      <c r="E297" s="67">
        <v>0</v>
      </c>
      <c r="F297" s="67">
        <v>0</v>
      </c>
      <c r="G297" s="67">
        <v>6772.65</v>
      </c>
      <c r="H297" s="67">
        <v>0</v>
      </c>
      <c r="I297" s="67">
        <f t="shared" si="14"/>
        <v>6772.65</v>
      </c>
      <c r="J297" s="67">
        <f t="shared" si="15"/>
        <v>0</v>
      </c>
    </row>
    <row r="298" spans="1:10" ht="16.2">
      <c r="A298" s="55"/>
      <c r="B298" s="56">
        <v>801</v>
      </c>
      <c r="C298" s="56"/>
      <c r="D298" s="63" t="s">
        <v>397</v>
      </c>
      <c r="E298" s="67">
        <v>0</v>
      </c>
      <c r="F298" s="67">
        <v>0</v>
      </c>
      <c r="G298" s="67">
        <v>0</v>
      </c>
      <c r="H298" s="67">
        <v>26654</v>
      </c>
      <c r="I298" s="67">
        <v>0</v>
      </c>
      <c r="J298" s="67">
        <v>26654</v>
      </c>
    </row>
    <row r="299" spans="1:10" ht="16.2">
      <c r="A299" s="55"/>
      <c r="B299" s="56">
        <v>802</v>
      </c>
      <c r="C299" s="56"/>
      <c r="D299" s="63" t="s">
        <v>398</v>
      </c>
      <c r="E299" s="67">
        <v>0</v>
      </c>
      <c r="F299" s="67">
        <v>0</v>
      </c>
      <c r="G299" s="67">
        <v>26654</v>
      </c>
      <c r="H299" s="67">
        <v>0</v>
      </c>
      <c r="I299" s="67">
        <v>26654</v>
      </c>
      <c r="J299" s="67">
        <v>0</v>
      </c>
    </row>
    <row r="300" spans="1:10" ht="16.2">
      <c r="A300" s="55"/>
      <c r="B300" s="56">
        <v>81101</v>
      </c>
      <c r="C300" s="56"/>
      <c r="D300" s="63" t="s">
        <v>229</v>
      </c>
      <c r="E300" s="67">
        <v>0</v>
      </c>
      <c r="F300" s="67">
        <v>0</v>
      </c>
      <c r="G300" s="67">
        <v>0</v>
      </c>
      <c r="H300" s="67">
        <v>124</v>
      </c>
      <c r="I300" s="67">
        <v>0</v>
      </c>
      <c r="J300" s="67">
        <v>124</v>
      </c>
    </row>
    <row r="301" spans="1:10" ht="16.2">
      <c r="A301" s="55"/>
      <c r="B301" s="56">
        <v>81102</v>
      </c>
      <c r="C301" s="56"/>
      <c r="D301" s="63" t="s">
        <v>230</v>
      </c>
      <c r="E301" s="67">
        <v>0</v>
      </c>
      <c r="F301" s="67">
        <v>0</v>
      </c>
      <c r="G301" s="67">
        <v>60</v>
      </c>
      <c r="H301" s="67">
        <v>0</v>
      </c>
      <c r="I301" s="67">
        <v>60</v>
      </c>
      <c r="J301" s="67">
        <v>0</v>
      </c>
    </row>
    <row r="302" spans="1:10" ht="16.2">
      <c r="A302" s="55"/>
      <c r="B302" s="56">
        <v>81103</v>
      </c>
      <c r="C302" s="56"/>
      <c r="D302" s="63" t="s">
        <v>231</v>
      </c>
      <c r="E302" s="67">
        <v>0</v>
      </c>
      <c r="F302" s="67">
        <v>0</v>
      </c>
      <c r="G302" s="67">
        <v>0</v>
      </c>
      <c r="H302" s="67">
        <v>0</v>
      </c>
      <c r="I302" s="67">
        <v>0</v>
      </c>
      <c r="J302" s="67">
        <v>0</v>
      </c>
    </row>
    <row r="303" spans="1:10" ht="16.2">
      <c r="A303" s="56"/>
      <c r="B303" s="56">
        <v>81104</v>
      </c>
      <c r="C303" s="56"/>
      <c r="D303" s="63" t="s">
        <v>399</v>
      </c>
      <c r="E303" s="67">
        <v>0</v>
      </c>
      <c r="F303" s="67">
        <v>0</v>
      </c>
      <c r="G303" s="67">
        <v>0</v>
      </c>
      <c r="H303" s="67">
        <v>0</v>
      </c>
      <c r="I303" s="67">
        <v>0</v>
      </c>
      <c r="J303" s="67">
        <v>0</v>
      </c>
    </row>
    <row r="304" spans="1:10" ht="16.2">
      <c r="A304" s="56"/>
      <c r="B304" s="56">
        <v>81105</v>
      </c>
      <c r="C304" s="56"/>
      <c r="D304" s="64" t="s">
        <v>400</v>
      </c>
      <c r="E304" s="67">
        <v>0</v>
      </c>
      <c r="F304" s="67">
        <v>0</v>
      </c>
      <c r="G304" s="67">
        <v>32</v>
      </c>
      <c r="H304" s="67">
        <v>0</v>
      </c>
      <c r="I304" s="67">
        <v>32</v>
      </c>
      <c r="J304" s="67">
        <v>0</v>
      </c>
    </row>
    <row r="305" spans="1:10" ht="16.2">
      <c r="A305" s="56"/>
      <c r="B305" s="56">
        <v>81106</v>
      </c>
      <c r="C305" s="56"/>
      <c r="D305" s="64" t="s">
        <v>401</v>
      </c>
      <c r="E305" s="67">
        <v>0</v>
      </c>
      <c r="F305" s="67">
        <v>0</v>
      </c>
      <c r="G305" s="67">
        <v>32</v>
      </c>
      <c r="H305" s="67">
        <v>0</v>
      </c>
      <c r="I305" s="67">
        <v>32</v>
      </c>
      <c r="J305" s="67">
        <v>0</v>
      </c>
    </row>
    <row r="306" spans="1:10" ht="16.2">
      <c r="A306" s="56"/>
      <c r="B306" s="56">
        <v>81201</v>
      </c>
      <c r="C306" s="56"/>
      <c r="D306" s="63" t="s">
        <v>232</v>
      </c>
      <c r="E306" s="67">
        <v>0</v>
      </c>
      <c r="F306" s="67">
        <v>0</v>
      </c>
      <c r="G306" s="67">
        <v>0</v>
      </c>
      <c r="H306" s="67">
        <v>0</v>
      </c>
      <c r="I306" s="67">
        <v>0</v>
      </c>
      <c r="J306" s="67">
        <v>0</v>
      </c>
    </row>
    <row r="307" spans="1:10" ht="16.2">
      <c r="A307" s="56"/>
      <c r="B307" s="56">
        <v>81202</v>
      </c>
      <c r="C307" s="56"/>
      <c r="D307" s="63" t="s">
        <v>233</v>
      </c>
      <c r="E307" s="67">
        <v>0</v>
      </c>
      <c r="F307" s="67">
        <v>0</v>
      </c>
      <c r="G307" s="67">
        <v>0</v>
      </c>
      <c r="H307" s="67">
        <v>0</v>
      </c>
      <c r="I307" s="67">
        <v>0</v>
      </c>
      <c r="J307" s="67">
        <v>0</v>
      </c>
    </row>
    <row r="308" spans="1:10" ht="16.2">
      <c r="A308" s="56"/>
      <c r="B308" s="56">
        <v>81203</v>
      </c>
      <c r="C308" s="56"/>
      <c r="D308" s="63" t="s">
        <v>234</v>
      </c>
      <c r="E308" s="67">
        <v>0</v>
      </c>
      <c r="F308" s="67">
        <v>0</v>
      </c>
      <c r="G308" s="67">
        <v>0</v>
      </c>
      <c r="H308" s="67">
        <v>0</v>
      </c>
      <c r="I308" s="67">
        <v>0</v>
      </c>
      <c r="J308" s="67">
        <v>0</v>
      </c>
    </row>
    <row r="309" spans="1:10" ht="16.2">
      <c r="A309" s="56"/>
      <c r="B309" s="56">
        <v>82101</v>
      </c>
      <c r="C309" s="56"/>
      <c r="D309" s="63" t="s">
        <v>235</v>
      </c>
      <c r="E309" s="67">
        <v>0</v>
      </c>
      <c r="F309" s="67">
        <v>0</v>
      </c>
      <c r="G309" s="67">
        <v>0</v>
      </c>
      <c r="H309" s="67">
        <v>2300</v>
      </c>
      <c r="I309" s="67">
        <v>0</v>
      </c>
      <c r="J309" s="67">
        <v>2300</v>
      </c>
    </row>
    <row r="310" spans="1:10" ht="16.2">
      <c r="A310" s="56"/>
      <c r="B310" s="56">
        <v>82102</v>
      </c>
      <c r="C310" s="56"/>
      <c r="D310" s="63" t="s">
        <v>236</v>
      </c>
      <c r="E310" s="67">
        <v>0</v>
      </c>
      <c r="F310" s="67">
        <v>0</v>
      </c>
      <c r="G310" s="67">
        <v>1100</v>
      </c>
      <c r="H310" s="67">
        <v>0</v>
      </c>
      <c r="I310" s="67">
        <v>1100</v>
      </c>
      <c r="J310" s="67">
        <v>0</v>
      </c>
    </row>
    <row r="311" spans="1:10" ht="16.2">
      <c r="A311" s="56"/>
      <c r="B311" s="56">
        <v>82103</v>
      </c>
      <c r="C311" s="56"/>
      <c r="D311" s="63" t="s">
        <v>237</v>
      </c>
      <c r="E311" s="67">
        <v>0</v>
      </c>
      <c r="F311" s="67">
        <v>0</v>
      </c>
      <c r="G311" s="67">
        <v>0</v>
      </c>
      <c r="H311" s="67">
        <v>0</v>
      </c>
      <c r="I311" s="67">
        <v>0</v>
      </c>
      <c r="J311" s="67">
        <v>0</v>
      </c>
    </row>
    <row r="312" spans="1:10" ht="16.2">
      <c r="A312" s="56"/>
      <c r="B312" s="56">
        <v>82104</v>
      </c>
      <c r="C312" s="56"/>
      <c r="D312" s="63" t="s">
        <v>404</v>
      </c>
      <c r="E312" s="67"/>
      <c r="F312" s="67"/>
      <c r="G312" s="67"/>
      <c r="H312" s="67"/>
      <c r="I312" s="67"/>
      <c r="J312" s="67"/>
    </row>
    <row r="313" spans="1:10" ht="16.2">
      <c r="A313" s="56"/>
      <c r="B313" s="56">
        <v>82105</v>
      </c>
      <c r="C313" s="56"/>
      <c r="D313" s="63" t="s">
        <v>402</v>
      </c>
      <c r="E313" s="67">
        <v>0</v>
      </c>
      <c r="F313" s="67">
        <v>0</v>
      </c>
      <c r="G313" s="67">
        <v>600</v>
      </c>
      <c r="H313" s="67">
        <v>0</v>
      </c>
      <c r="I313" s="67">
        <v>600</v>
      </c>
      <c r="J313" s="67">
        <v>0</v>
      </c>
    </row>
    <row r="314" spans="1:10" ht="16.2">
      <c r="A314" s="56"/>
      <c r="B314" s="56">
        <v>82106</v>
      </c>
      <c r="C314" s="56"/>
      <c r="D314" s="63" t="s">
        <v>403</v>
      </c>
      <c r="E314" s="67">
        <v>0</v>
      </c>
      <c r="F314" s="67">
        <v>0</v>
      </c>
      <c r="G314" s="67">
        <v>600</v>
      </c>
      <c r="H314" s="67">
        <v>0</v>
      </c>
      <c r="I314" s="67">
        <v>600</v>
      </c>
      <c r="J314" s="67">
        <v>0</v>
      </c>
    </row>
    <row r="315" spans="1:10" ht="16.2">
      <c r="A315" s="56"/>
      <c r="B315" s="56">
        <v>82201</v>
      </c>
      <c r="C315" s="56"/>
      <c r="D315" s="63" t="s">
        <v>238</v>
      </c>
      <c r="E315" s="67">
        <v>0</v>
      </c>
      <c r="F315" s="67">
        <v>0</v>
      </c>
      <c r="G315" s="67">
        <v>0</v>
      </c>
      <c r="H315" s="67">
        <v>0</v>
      </c>
      <c r="I315" s="67">
        <v>0</v>
      </c>
      <c r="J315" s="67">
        <v>0</v>
      </c>
    </row>
    <row r="316" spans="1:10" ht="16.2">
      <c r="A316" s="56"/>
      <c r="B316" s="56">
        <v>82202</v>
      </c>
      <c r="C316" s="56"/>
      <c r="D316" s="63" t="s">
        <v>239</v>
      </c>
      <c r="E316" s="67">
        <v>0</v>
      </c>
      <c r="F316" s="67">
        <v>0</v>
      </c>
      <c r="G316" s="67">
        <v>0</v>
      </c>
      <c r="H316" s="67">
        <v>0</v>
      </c>
      <c r="I316" s="67">
        <v>0</v>
      </c>
      <c r="J316" s="67">
        <v>0</v>
      </c>
    </row>
    <row r="317" spans="1:10" ht="16.2">
      <c r="A317" s="56"/>
      <c r="B317" s="56">
        <v>82203</v>
      </c>
      <c r="C317" s="56"/>
      <c r="D317" s="63" t="s">
        <v>240</v>
      </c>
      <c r="E317" s="67">
        <v>0</v>
      </c>
      <c r="F317" s="67">
        <v>0</v>
      </c>
      <c r="G317" s="67">
        <v>0</v>
      </c>
      <c r="H317" s="67">
        <v>0</v>
      </c>
      <c r="I317" s="67">
        <v>0</v>
      </c>
      <c r="J317" s="67">
        <v>0</v>
      </c>
    </row>
    <row r="318" spans="1:10" ht="16.2">
      <c r="A318" s="56"/>
      <c r="B318" s="57">
        <v>990</v>
      </c>
      <c r="C318" s="57"/>
      <c r="D318" s="63" t="s">
        <v>241</v>
      </c>
      <c r="E318" s="67">
        <v>0</v>
      </c>
      <c r="F318" s="67">
        <v>5994</v>
      </c>
      <c r="G318" s="67">
        <v>0</v>
      </c>
      <c r="H318" s="67">
        <v>1130</v>
      </c>
      <c r="I318" s="67">
        <v>0</v>
      </c>
      <c r="J318" s="67">
        <v>7124</v>
      </c>
    </row>
    <row r="319" spans="1:10" ht="16.2">
      <c r="A319" s="56"/>
      <c r="B319" s="57">
        <v>991</v>
      </c>
      <c r="C319" s="57"/>
      <c r="D319" s="63" t="s">
        <v>242</v>
      </c>
      <c r="E319" s="67">
        <v>5169</v>
      </c>
      <c r="F319" s="67">
        <v>0</v>
      </c>
      <c r="G319" s="67">
        <v>928</v>
      </c>
      <c r="H319" s="67">
        <v>0</v>
      </c>
      <c r="I319" s="67">
        <v>6097</v>
      </c>
      <c r="J319" s="67">
        <v>0</v>
      </c>
    </row>
    <row r="320" spans="1:10" ht="16.2">
      <c r="A320" s="56"/>
      <c r="B320" s="57">
        <v>992</v>
      </c>
      <c r="C320" s="57"/>
      <c r="D320" s="63" t="s">
        <v>243</v>
      </c>
      <c r="E320" s="67">
        <v>748</v>
      </c>
      <c r="F320" s="67">
        <v>0</v>
      </c>
      <c r="G320" s="67">
        <v>185</v>
      </c>
      <c r="H320" s="67">
        <v>0</v>
      </c>
      <c r="I320" s="67">
        <v>933</v>
      </c>
      <c r="J320" s="67">
        <v>0</v>
      </c>
    </row>
    <row r="321" spans="1:10" ht="16.2">
      <c r="A321" s="56"/>
      <c r="B321" s="57">
        <v>993</v>
      </c>
      <c r="C321" s="57"/>
      <c r="D321" s="63" t="s">
        <v>67</v>
      </c>
      <c r="E321" s="67">
        <v>77</v>
      </c>
      <c r="F321" s="67">
        <v>0</v>
      </c>
      <c r="G321" s="67">
        <v>17</v>
      </c>
      <c r="H321" s="67">
        <v>0</v>
      </c>
      <c r="I321" s="67">
        <v>94</v>
      </c>
      <c r="J321" s="67">
        <v>0</v>
      </c>
    </row>
    <row r="322" spans="1:10" s="15" customFormat="1">
      <c r="A322" s="56"/>
      <c r="B322" s="57"/>
      <c r="C322" s="57"/>
      <c r="D322" s="58"/>
      <c r="E322" s="61">
        <f t="shared" ref="E322:J322" si="16">SUM(E3:E321)</f>
        <v>3909850.0300000003</v>
      </c>
      <c r="F322" s="61" t="e">
        <f t="shared" si="16"/>
        <v>#REF!</v>
      </c>
      <c r="G322" s="61" t="e">
        <f t="shared" si="16"/>
        <v>#REF!</v>
      </c>
      <c r="H322" s="61" t="e">
        <f t="shared" si="16"/>
        <v>#REF!</v>
      </c>
      <c r="I322" s="61" t="e">
        <f t="shared" si="16"/>
        <v>#REF!</v>
      </c>
      <c r="J322" s="61" t="e">
        <f t="shared" si="16"/>
        <v>#REF!</v>
      </c>
    </row>
    <row r="324" spans="1:10">
      <c r="G324" s="69"/>
    </row>
  </sheetData>
  <autoFilter ref="A2:K322" xr:uid="{00000000-0009-0000-0000-000006000000}"/>
  <mergeCells count="3">
    <mergeCell ref="E1:F1"/>
    <mergeCell ref="G1:H1"/>
    <mergeCell ref="I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12</vt:i4>
      </vt:variant>
    </vt:vector>
  </HeadingPairs>
  <TitlesOfParts>
    <vt:vector size="22" baseType="lpstr">
      <vt:lpstr>收入支出表</vt:lpstr>
      <vt:lpstr>資產負債表</vt:lpstr>
      <vt:lpstr>固定資產折舊表</vt:lpstr>
      <vt:lpstr>人員資助結算</vt:lpstr>
      <vt:lpstr>經常、行政及活動資助結算</vt:lpstr>
      <vt:lpstr>結算總表</vt:lpstr>
      <vt:lpstr>Sample Data_2016</vt:lpstr>
      <vt:lpstr>Sample Data_2016_2</vt:lpstr>
      <vt:lpstr>Sample Data_2017</vt:lpstr>
      <vt:lpstr>Sample Data_2017_2</vt:lpstr>
      <vt:lpstr>'Sample Data_2016'!Print_Area</vt:lpstr>
      <vt:lpstr>'Sample Data_2016_2'!Print_Area</vt:lpstr>
      <vt:lpstr>'Sample Data_2017_2'!Print_Area</vt:lpstr>
      <vt:lpstr>人員資助結算!Print_Area</vt:lpstr>
      <vt:lpstr>固定資產折舊表!Print_Area</vt:lpstr>
      <vt:lpstr>經常、行政及活動資助結算!Print_Area</vt:lpstr>
      <vt:lpstr>人員資助結算!Print_Titles</vt:lpstr>
      <vt:lpstr>收入支出表!Print_Titles</vt:lpstr>
      <vt:lpstr>固定資產折舊表!Print_Titles</vt:lpstr>
      <vt:lpstr>結算總表!Print_Titles</vt:lpstr>
      <vt:lpstr>經常、行政及活動資助結算!Print_Titles</vt:lpstr>
      <vt:lpstr>資產負債表!Print_Titles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Lei</dc:creator>
  <cp:lastModifiedBy>QB936</cp:lastModifiedBy>
  <cp:lastPrinted>2026-01-21T03:07:55Z</cp:lastPrinted>
  <dcterms:created xsi:type="dcterms:W3CDTF">2015-08-10T08:22:43Z</dcterms:created>
  <dcterms:modified xsi:type="dcterms:W3CDTF">2026-01-21T03:26:43Z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61991fbb-4bbc-4bff-b529-e26e8a093fae</vt:lpwstr>
  </property>
</Properties>
</file>